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G Envelopes" sheetId="1" r:id="rId4"/>
    <sheet name="Loading Graph" sheetId="2" r:id="rId5"/>
  </sheets>
</workbook>
</file>

<file path=xl/sharedStrings.xml><?xml version="1.0" encoding="utf-8"?>
<sst xmlns="http://schemas.openxmlformats.org/spreadsheetml/2006/main" uniqueCount="36">
  <si/>
  <si>
    <t>Basic Information</t>
  </si>
  <si>
    <t>N7557T</t>
  </si>
  <si>
    <t xml:space="preserve">Aircraft Type: </t>
  </si>
  <si>
    <t>R-182</t>
  </si>
  <si>
    <t>Departure Date:</t>
  </si>
  <si>
    <t>Departure Time:</t>
  </si>
  <si>
    <t>Weight and Balance at Departure</t>
  </si>
  <si>
    <t>Weight and Balance at Arrival</t>
  </si>
  <si>
    <t>PA28-180 Weight and Balance Envelope (Normal)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</si>
  <si>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</si>
  <si>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</si>
  <si>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</si>
  <si>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</si>
  <si>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</si>
  <si>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</si>
  <si>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</si>
  <si>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</si>
  <si>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</si>
  <si>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</si>
  <si>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</si>
  <si>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</si>
  <si>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Rear Passengers:  </t>
  </si>
  <si>
    <t xml:space="preserve">Baggage Area A:  </t>
  </si>
  <si>
    <t xml:space="preserve">Baggage Area B:  </t>
  </si>
  <si>
    <t xml:space="preserve">Fuel (Gal):  </t>
  </si>
  <si>
    <t xml:space="preserve">Grnd Ops All:  </t>
  </si>
  <si>
    <t xml:space="preserve">Totals:  </t>
  </si>
  <si>
    <t xml:space="preserve">CG = Total Moment / Total Weight:  </t>
  </si>
  <si/>
  <si>
    <t>Item</t>
  </si>
  <si>
    <t>Pass</t>
  </si>
  <si>
    <t>Fuel</t>
  </si>
  <si>
    <t>Rear Pass</t>
  </si>
  <si>
    <t>BagA</t>
  </si>
  <si>
    <t>BagB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</si>
</sst>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&quot;  &quot;"/>
    <numFmt numFmtId="60" formatCode="0.0"/>
    <numFmt numFmtId="61" formatCode="0.0&quot;  &quot;"/>
    <numFmt numFmtId="62" formatCode="0.00&quot;  &quot;"/>
    <numFmt numFmtId="63" formatCode="#,##0&quot;  &quot;"/>
  </numFmts>
  <fonts count="15">
    <font>
      <sz val="10"/>
      <color indexed="8"/>
      <name val="MS Sans Serif"/>
    </font>
    <font>
      <b val="1"/>
      <sz val="10"/>
      <color indexed="8"/>
      <name val="Arial"/>
    </font>
    <font>
      <sz val="18"/>
      <color indexed="8"/>
      <name val="Cambria"/>
    </font>
    <font>
      <b val="1"/>
      <sz val="9"/>
      <color indexed="8"/>
      <name val="Helvetica"/>
    </font>
    <font>
      <sz val="7"/>
      <color indexed="8"/>
      <name val="Helvetica"/>
    </font>
    <font>
      <sz val="7"/>
      <color indexed="8"/>
      <name val="MS Sans Serif"/>
    </font>
    <font>
      <sz val="13"/>
      <color indexed="8"/>
      <name val="MS Sans Serif"/>
    </font>
    <font>
      <b val="1"/>
      <sz val="9"/>
      <color indexed="8"/>
      <name val="Arial"/>
    </font>
    <font>
      <sz val="9"/>
      <color indexed="8"/>
      <name val="Arial"/>
    </font>
    <font>
      <sz val="9"/>
      <color indexed="8"/>
      <name val="MS Sans Serif"/>
    </font>
    <font>
      <sz val="8"/>
      <color indexed="8"/>
      <name val="Arial"/>
    </font>
    <font>
      <sz val="14"/>
      <color indexed="8"/>
      <name val="Arial"/>
    </font>
    <font>
      <b val="1"/>
      <sz val="8"/>
      <color indexed="8"/>
      <name val="Arial"/>
    </font>
    <font>
      <b val="1"/>
      <sz val="10"/>
      <color indexed="8"/>
      <name val="Arial"/>
    </font>
    <font>
      <b val="1"/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2">
    <border>
      <left/>
      <right/>
      <top/>
      <bottom/>
      <diagonal/>
    </border>
    <border>
      <left style="thin">
        <color indexed="14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>
        <color indexed="8"/>
      </right>
      <top style="thin">
        <color indexed="14"/>
      </top>
      <bottom/>
      <diagonal/>
    </border>
    <border>
      <left>
        <color indexed="8"/>
      </left>
      <right>
        <color indexed="8"/>
      </right>
      <top style="thin">
        <color indexed="14"/>
      </top>
      <bottom/>
      <diagonal/>
    </border>
    <border>
      <left>
        <color indexed="8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8"/>
      </right>
      <top/>
      <bottom/>
      <diagonal/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/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/>
      <diagonal/>
    </border>
    <border>
      <left>
        <color indexed="8"/>
      </left>
      <right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>
        <color indexed="8"/>
      </right>
      <top/>
      <bottom style="thin">
        <color indexed="8"/>
      </bottom>
      <diagonal/>
    </border>
    <border>
      <left>
        <color indexed="8"/>
      </left>
      <right>
        <color indexed="8"/>
      </right>
      <top/>
      <bottom style="thin">
        <color indexed="8"/>
      </bottom>
      <diagonal/>
    </border>
    <border>
      <left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>
        <color indexed="8"/>
      </right>
      <top style="medium">
        <color indexed="8"/>
      </top>
      <bottom/>
      <diagonal/>
    </border>
    <border>
      <left>
        <color indexed="8"/>
      </left>
      <right>
        <color indexed="8"/>
      </right>
      <top style="medium">
        <color indexed="8"/>
      </top>
      <bottom/>
      <diagonal/>
    </border>
    <border>
      <left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>
        <color indexed="8"/>
      </right>
      <top/>
      <bottom style="thin">
        <color indexed="14"/>
      </bottom>
      <diagonal/>
    </border>
    <border>
      <left>
        <color indexed="8"/>
      </left>
      <right>
        <color indexed="8"/>
      </right>
      <top/>
      <bottom style="thin">
        <color indexed="14"/>
      </bottom>
      <diagonal/>
    </border>
    <border>
      <left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7" fillId="3" borderId="2" applyNumberFormat="1" applyFont="1" applyFill="1" applyBorder="1" applyAlignment="1" applyProtection="0">
      <alignment horizontal="left" vertical="bottom"/>
    </xf>
    <xf numFmtId="60" fontId="8" fillId="3" borderId="3" applyNumberFormat="1" applyFont="1" applyFill="1" applyBorder="1" applyAlignment="1" applyProtection="0">
      <alignment vertical="bottom"/>
    </xf>
    <xf numFmtId="0" fontId="8" fillId="3" borderId="3" applyNumberFormat="1" applyFont="1" applyFill="1" applyBorder="1" applyAlignment="1" applyProtection="0">
      <alignment vertical="bottom"/>
    </xf>
    <xf numFmtId="1" fontId="8" fillId="3" borderId="3" applyNumberFormat="1" applyFont="1" applyFill="1" applyBorder="1" applyAlignment="1" applyProtection="0">
      <alignment vertical="bottom"/>
    </xf>
    <xf numFmtId="60" fontId="8" fillId="3" borderId="4" applyNumberFormat="1" applyFont="1" applyFill="1" applyBorder="1" applyAlignment="1" applyProtection="0">
      <alignment vertical="bottom"/>
    </xf>
    <xf numFmtId="60" fontId="8" fillId="2" borderId="5" applyNumberFormat="1" applyFont="1" applyFill="1" applyBorder="1" applyAlignment="1" applyProtection="0">
      <alignment vertical="bottom"/>
    </xf>
    <xf numFmtId="60" fontId="8" fillId="2" borderId="6" applyNumberFormat="1" applyFont="1" applyFill="1" applyBorder="1" applyAlignment="1" applyProtection="0">
      <alignment vertical="bottom"/>
    </xf>
    <xf numFmtId="60" fontId="8" fillId="2" borderId="6" applyNumberFormat="1" applyFont="1" applyFill="1" applyBorder="1" applyAlignment="1" applyProtection="0">
      <alignment horizontal="right" vertical="bottom"/>
    </xf>
    <xf numFmtId="60" fontId="8" fillId="2" borderId="7" applyNumberFormat="1" applyFont="1" applyFill="1" applyBorder="1" applyAlignment="1" applyProtection="0">
      <alignment horizontal="center" vertical="bottom"/>
    </xf>
    <xf numFmtId="1" fontId="8" fillId="2" borderId="8" applyNumberFormat="1" applyFont="1" applyFill="1" applyBorder="1" applyAlignment="1" applyProtection="0">
      <alignment horizontal="center" vertical="bottom"/>
    </xf>
    <xf numFmtId="2" fontId="8" fillId="2" borderId="8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8" fillId="2" borderId="11" applyNumberFormat="1" applyFont="1" applyFill="1" applyBorder="1" applyAlignment="1" applyProtection="0">
      <alignment horizontal="center" vertical="bottom"/>
    </xf>
    <xf numFmtId="49" fontId="8" fillId="2" borderId="12" applyNumberFormat="1" applyFont="1" applyFill="1" applyBorder="1" applyAlignment="1" applyProtection="0">
      <alignment horizontal="right" vertical="bottom"/>
    </xf>
    <xf numFmtId="0" fontId="8" fillId="2" borderId="12" applyNumberFormat="1" applyFont="1" applyFill="1" applyBorder="1" applyAlignment="1" applyProtection="0">
      <alignment horizontal="center" vertical="bottom"/>
    </xf>
    <xf numFmtId="0" fontId="8" fillId="2" borderId="13" applyNumberFormat="1" applyFont="1" applyFill="1" applyBorder="1" applyAlignment="1" applyProtection="0">
      <alignment horizontal="center" vertical="bottom"/>
    </xf>
    <xf numFmtId="0" fontId="8" fillId="2" borderId="14" applyNumberFormat="1" applyFont="1" applyFill="1" applyBorder="1" applyAlignment="1" applyProtection="0">
      <alignment vertical="bottom"/>
    </xf>
    <xf numFmtId="49" fontId="8" fillId="2" borderId="12" applyNumberFormat="1" applyFont="1" applyFill="1" applyBorder="1" applyAlignment="1" applyProtection="0">
      <alignment horizontal="left" vertical="bottom"/>
    </xf>
    <xf numFmtId="14" fontId="8" fillId="2" borderId="13" applyNumberFormat="1" applyFont="1" applyFill="1" applyBorder="1" applyAlignment="1" applyProtection="0">
      <alignment horizontal="center" vertical="bottom"/>
    </xf>
    <xf numFmtId="14" fontId="8" fillId="2" borderId="13" applyNumberFormat="1" applyFont="1" applyFill="1" applyBorder="1" applyAlignment="1" applyProtection="0">
      <alignment vertical="bottom"/>
    </xf>
    <xf numFmtId="1" fontId="8" fillId="2" borderId="14" applyNumberFormat="1" applyFont="1" applyFill="1" applyBorder="1" applyAlignment="1" applyProtection="0">
      <alignment vertical="bottom"/>
    </xf>
    <xf numFmtId="20" fontId="8" fillId="2" borderId="15" applyNumberFormat="1" applyFont="1" applyFill="1" applyBorder="1" applyAlignment="1" applyProtection="0">
      <alignment vertical="bottom"/>
    </xf>
    <xf numFmtId="60" fontId="8" fillId="2" borderId="16" applyNumberFormat="1" applyFont="1" applyFill="1" applyBorder="1" applyAlignment="1" applyProtection="0">
      <alignment vertical="bottom"/>
    </xf>
    <xf numFmtId="60" fontId="8" fillId="2" borderId="17" applyNumberFormat="1" applyFont="1" applyFill="1" applyBorder="1" applyAlignment="1" applyProtection="0">
      <alignment vertical="bottom"/>
    </xf>
    <xf numFmtId="60" fontId="8" fillId="2" borderId="17" applyNumberFormat="1" applyFont="1" applyFill="1" applyBorder="1" applyAlignment="1" applyProtection="0">
      <alignment horizontal="right" vertical="bottom"/>
    </xf>
    <xf numFmtId="60" fontId="8" fillId="2" borderId="18" applyNumberFormat="1" applyFont="1" applyFill="1" applyBorder="1" applyAlignment="1" applyProtection="0">
      <alignment vertical="bottom"/>
    </xf>
    <xf numFmtId="60" fontId="8" fillId="2" borderId="19" applyNumberFormat="1" applyFont="1" applyFill="1" applyBorder="1" applyAlignment="1" applyProtection="0">
      <alignment horizontal="center" vertical="bottom"/>
    </xf>
    <xf numFmtId="1" fontId="8" fillId="2" borderId="19" applyNumberFormat="1" applyFont="1" applyFill="1" applyBorder="1" applyAlignment="1" applyProtection="0">
      <alignment horizontal="center" vertical="bottom"/>
    </xf>
    <xf numFmtId="2" fontId="8" fillId="2" borderId="19" applyNumberFormat="1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8" fillId="2" borderId="21" applyNumberFormat="1" applyFont="1" applyFill="1" applyBorder="1" applyAlignment="1" applyProtection="0">
      <alignment horizontal="center" vertical="bottom"/>
    </xf>
    <xf numFmtId="60" fontId="8" fillId="2" borderId="22" applyNumberFormat="1" applyFont="1" applyFill="1" applyBorder="1" applyAlignment="1" applyProtection="0">
      <alignment vertical="bottom"/>
    </xf>
    <xf numFmtId="60" fontId="8" fillId="2" borderId="23" applyNumberFormat="1" applyFont="1" applyFill="1" applyBorder="1" applyAlignment="1" applyProtection="0">
      <alignment vertical="bottom"/>
    </xf>
    <xf numFmtId="0" fontId="0" fillId="2" borderId="24" applyNumberFormat="1" applyFont="1" applyFill="1" applyBorder="1" applyAlignment="1" applyProtection="0">
      <alignment vertical="bottom"/>
    </xf>
    <xf numFmtId="1" fontId="8" fillId="2" borderId="24" applyNumberFormat="1" applyFont="1" applyFill="1" applyBorder="1" applyAlignment="1" applyProtection="0">
      <alignment vertical="bottom"/>
    </xf>
    <xf numFmtId="1" fontId="8" fillId="2" borderId="21" applyNumberFormat="1" applyFont="1" applyFill="1" applyBorder="1" applyAlignment="1" applyProtection="0">
      <alignment vertical="bottom"/>
    </xf>
    <xf numFmtId="0" fontId="8" fillId="2" borderId="22" applyNumberFormat="1" applyFont="1" applyFill="1" applyBorder="1" applyAlignment="1" applyProtection="0">
      <alignment vertical="bottom"/>
    </xf>
    <xf numFmtId="0" fontId="8" fillId="2" borderId="22" applyNumberFormat="1" applyFont="1" applyFill="1" applyBorder="1" applyAlignment="1" applyProtection="0">
      <alignment horizontal="left" vertical="bottom"/>
    </xf>
    <xf numFmtId="60" fontId="8" fillId="2" borderId="25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1" fontId="8" fillId="2" borderId="16" applyNumberFormat="1" applyFont="1" applyFill="1" applyBorder="1" applyAlignment="1" applyProtection="0">
      <alignment vertical="bottom"/>
    </xf>
    <xf numFmtId="2" fontId="8" fillId="2" borderId="17" applyNumberFormat="1" applyFont="1" applyFill="1" applyBorder="1" applyAlignment="1" applyProtection="0">
      <alignment vertical="bottom"/>
    </xf>
    <xf numFmtId="2" fontId="8" fillId="2" borderId="25" applyNumberFormat="1" applyFont="1" applyFill="1" applyBorder="1" applyAlignment="1" applyProtection="0">
      <alignment vertical="bottom"/>
    </xf>
    <xf numFmtId="0" fontId="0" fillId="2" borderId="27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8" fillId="2" borderId="28" applyNumberFormat="1" applyFont="1" applyFill="1" applyBorder="1" applyAlignment="1" applyProtection="0">
      <alignment horizontal="center" vertical="bottom"/>
    </xf>
    <xf numFmtId="60" fontId="8" fillId="2" borderId="29" applyNumberFormat="1" applyFont="1" applyFill="1" applyBorder="1" applyAlignment="1" applyProtection="0">
      <alignment vertical="bottom"/>
    </xf>
    <xf numFmtId="60" fontId="8" fillId="2" borderId="30" applyNumberFormat="1" applyFont="1" applyFill="1" applyBorder="1" applyAlignment="1" applyProtection="0">
      <alignment vertical="bottom"/>
    </xf>
    <xf numFmtId="0" fontId="0" fillId="2" borderId="31" applyNumberFormat="1" applyFont="1" applyFill="1" applyBorder="1" applyAlignment="1" applyProtection="0">
      <alignment vertical="bottom"/>
    </xf>
    <xf numFmtId="1" fontId="8" fillId="2" borderId="31" applyNumberFormat="1" applyFont="1" applyFill="1" applyBorder="1" applyAlignment="1" applyProtection="0">
      <alignment vertical="bottom"/>
    </xf>
    <xf numFmtId="0" fontId="8" fillId="2" borderId="29" applyNumberFormat="1" applyFont="1" applyFill="1" applyBorder="1" applyAlignment="1" applyProtection="0">
      <alignment vertical="bottom"/>
    </xf>
    <xf numFmtId="0" fontId="8" fillId="2" borderId="29" applyNumberFormat="1" applyFont="1" applyFill="1" applyBorder="1" applyAlignment="1" applyProtection="0">
      <alignment horizontal="left" vertical="bottom"/>
    </xf>
    <xf numFmtId="0" fontId="0" fillId="2" borderId="32" applyNumberFormat="1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8" fillId="2" borderId="16" applyNumberFormat="1" applyFont="1" applyFill="1" applyBorder="1" applyAlignment="1" applyProtection="0">
      <alignment vertical="bottom"/>
    </xf>
    <xf numFmtId="0" fontId="9" fillId="2" borderId="25" applyNumberFormat="1" applyFont="1" applyFill="1" applyBorder="1" applyAlignment="1" applyProtection="0">
      <alignment vertical="bottom"/>
    </xf>
    <xf numFmtId="0" fontId="9" fillId="2" borderId="16" applyNumberFormat="1" applyFont="1" applyFill="1" applyBorder="1" applyAlignment="1" applyProtection="0">
      <alignment vertical="bottom"/>
    </xf>
    <xf numFmtId="0" fontId="9" fillId="2" borderId="17" applyNumberFormat="1" applyFont="1" applyFill="1" applyBorder="1" applyAlignment="1" applyProtection="0">
      <alignment vertical="bottom"/>
    </xf>
    <xf numFmtId="0" fontId="0" borderId="26" applyNumberFormat="1" applyFont="1" applyFill="0" applyBorder="1" applyAlignment="1" applyProtection="0">
      <alignment vertical="bottom"/>
    </xf>
    <xf numFmtId="49" fontId="7" fillId="3" borderId="35" applyNumberFormat="1" applyFont="1" applyFill="1" applyBorder="1" applyAlignment="1" applyProtection="0">
      <alignment horizontal="left" vertical="bottom"/>
    </xf>
    <xf numFmtId="60" fontId="8" fillId="3" borderId="36" applyNumberFormat="1" applyFont="1" applyFill="1" applyBorder="1" applyAlignment="1" applyProtection="0">
      <alignment vertical="bottom"/>
    </xf>
    <xf numFmtId="0" fontId="8" fillId="3" borderId="36" applyNumberFormat="1" applyFont="1" applyFill="1" applyBorder="1" applyAlignment="1" applyProtection="0">
      <alignment vertical="bottom"/>
    </xf>
    <xf numFmtId="60" fontId="8" fillId="3" borderId="37" applyNumberFormat="1" applyFont="1" applyFill="1" applyBorder="1" applyAlignment="1" applyProtection="0">
      <alignment vertical="bottom"/>
    </xf>
    <xf numFmtId="49" fontId="8" fillId="2" borderId="38" applyNumberFormat="1" applyFont="1" applyFill="1" applyBorder="1" applyAlignment="1" applyProtection="0">
      <alignment horizontal="center" vertical="bottom"/>
    </xf>
    <xf numFmtId="60" fontId="8" fillId="2" borderId="39" applyNumberFormat="1" applyFont="1" applyFill="1" applyBorder="1" applyAlignment="1" applyProtection="0">
      <alignment horizontal="center" vertical="bottom"/>
    </xf>
    <xf numFmtId="0" fontId="8" fillId="2" borderId="40" applyNumberFormat="1" applyFont="1" applyFill="1" applyBorder="1" applyAlignment="1" applyProtection="0">
      <alignment horizontal="center" vertical="bottom"/>
    </xf>
    <xf numFmtId="49" fontId="8" fillId="2" borderId="41" applyNumberFormat="1" applyFont="1" applyFill="1" applyBorder="1" applyAlignment="1" applyProtection="0">
      <alignment horizontal="center" vertical="bottom"/>
    </xf>
    <xf numFmtId="49" fontId="8" fillId="2" borderId="42" applyNumberFormat="1" applyFont="1" applyFill="1" applyBorder="1" applyAlignment="1" applyProtection="0">
      <alignment horizontal="center" vertical="bottom"/>
    </xf>
    <xf numFmtId="49" fontId="8" fillId="2" borderId="43" applyNumberFormat="1" applyFont="1" applyFill="1" applyBorder="1" applyAlignment="1" applyProtection="0">
      <alignment horizontal="center" vertical="bottom"/>
    </xf>
    <xf numFmtId="0" fontId="8" fillId="2" borderId="44" applyNumberFormat="1" applyFont="1" applyFill="1" applyBorder="1" applyAlignment="1" applyProtection="0">
      <alignment horizontal="center" vertical="bottom"/>
    </xf>
    <xf numFmtId="0" fontId="8" fillId="3" borderId="45" applyNumberFormat="1" applyFont="1" applyFill="1" applyBorder="1" applyAlignment="1" applyProtection="0">
      <alignment vertical="bottom"/>
    </xf>
    <xf numFmtId="49" fontId="8" fillId="2" borderId="46" applyNumberFormat="1" applyFont="1" applyFill="1" applyBorder="1" applyAlignment="1" applyProtection="0">
      <alignment horizontal="center" vertical="bottom"/>
    </xf>
    <xf numFmtId="0" fontId="8" fillId="2" borderId="47" applyNumberFormat="1" applyFont="1" applyFill="1" applyBorder="1" applyAlignment="1" applyProtection="0">
      <alignment horizontal="center" vertical="bottom"/>
    </xf>
    <xf numFmtId="0" fontId="8" fillId="2" borderId="28" applyNumberFormat="1" applyFont="1" applyFill="1" applyBorder="1" applyAlignment="1" applyProtection="0">
      <alignment horizontal="left" vertical="bottom"/>
    </xf>
    <xf numFmtId="0" fontId="0" fillId="2" borderId="48" applyNumberFormat="1" applyFont="1" applyFill="1" applyBorder="1" applyAlignment="1" applyProtection="0">
      <alignment vertical="bottom"/>
    </xf>
    <xf numFmtId="49" fontId="8" fillId="2" borderId="49" applyNumberFormat="1" applyFont="1" applyFill="1" applyBorder="1" applyAlignment="1" applyProtection="0">
      <alignment horizontal="center" vertical="bottom"/>
    </xf>
    <xf numFmtId="49" fontId="8" fillId="2" borderId="31" applyNumberFormat="1" applyFont="1" applyFill="1" applyBorder="1" applyAlignment="1" applyProtection="0">
      <alignment horizontal="center" vertical="bottom"/>
    </xf>
    <xf numFmtId="49" fontId="8" fillId="2" borderId="50" applyNumberFormat="1" applyFont="1" applyFill="1" applyBorder="1" applyAlignment="1" applyProtection="0">
      <alignment horizontal="center" vertical="bottom"/>
    </xf>
    <xf numFmtId="49" fontId="8" fillId="2" borderId="51" applyNumberFormat="1" applyFont="1" applyFill="1" applyBorder="1" applyAlignment="1" applyProtection="0">
      <alignment horizontal="center" vertical="bottom"/>
    </xf>
    <xf numFmtId="0" fontId="8" fillId="3" borderId="52" applyNumberFormat="1" applyFont="1" applyFill="1" applyBorder="1" applyAlignment="1" applyProtection="0">
      <alignment horizontal="center" vertical="bottom"/>
    </xf>
    <xf numFmtId="49" fontId="8" fillId="2" borderId="53" applyNumberFormat="1" applyFont="1" applyFill="1" applyBorder="1" applyAlignment="1" applyProtection="0">
      <alignment horizontal="center" vertical="bottom"/>
    </xf>
    <xf numFmtId="0" fontId="8" fillId="2" borderId="54" applyNumberFormat="1" applyFont="1" applyFill="1" applyBorder="1" applyAlignment="1" applyProtection="0">
      <alignment horizontal="left" vertical="bottom"/>
    </xf>
    <xf numFmtId="60" fontId="8" fillId="2" borderId="55" applyNumberFormat="1" applyFont="1" applyFill="1" applyBorder="1" applyAlignment="1" applyProtection="0">
      <alignment vertical="bottom"/>
    </xf>
    <xf numFmtId="49" fontId="8" fillId="2" borderId="56" applyNumberFormat="1" applyFont="1" applyFill="1" applyBorder="1" applyAlignment="1" applyProtection="0">
      <alignment horizontal="right" vertical="bottom"/>
    </xf>
    <xf numFmtId="61" fontId="8" fillId="3" borderId="53" applyNumberFormat="1" applyFont="1" applyFill="1" applyBorder="1" applyAlignment="1" applyProtection="0">
      <alignment vertical="bottom"/>
    </xf>
    <xf numFmtId="61" fontId="8" fillId="3" borderId="50" applyNumberFormat="1" applyFont="1" applyFill="1" applyBorder="1" applyAlignment="1" applyProtection="0">
      <alignment vertical="bottom"/>
    </xf>
    <xf numFmtId="62" fontId="8" fillId="3" borderId="50" applyNumberFormat="1" applyFont="1" applyFill="1" applyBorder="1" applyAlignment="1" applyProtection="0">
      <alignment vertical="bottom"/>
    </xf>
    <xf numFmtId="63" fontId="8" fillId="3" borderId="51" applyNumberFormat="1" applyFont="1" applyFill="1" applyBorder="1" applyAlignment="1" applyProtection="0">
      <alignment horizontal="right" vertical="bottom"/>
    </xf>
    <xf numFmtId="0" fontId="8" fillId="3" borderId="52" applyNumberFormat="1" applyFont="1" applyFill="1" applyBorder="1" applyAlignment="1" applyProtection="0">
      <alignment vertical="bottom"/>
    </xf>
    <xf numFmtId="62" fontId="8" fillId="3" borderId="53" applyNumberFormat="1" applyFont="1" applyFill="1" applyBorder="1" applyAlignment="1" applyProtection="0">
      <alignment vertical="bottom"/>
    </xf>
    <xf numFmtId="63" fontId="8" fillId="3" borderId="50" applyNumberFormat="1" applyFont="1" applyFill="1" applyBorder="1" applyAlignment="1" applyProtection="0">
      <alignment vertical="bottom"/>
    </xf>
    <xf numFmtId="0" fontId="8" fillId="2" borderId="54" applyNumberFormat="1" applyFont="1" applyFill="1" applyBorder="1" applyAlignment="1" applyProtection="0">
      <alignment vertical="bottom"/>
    </xf>
    <xf numFmtId="60" fontId="8" fillId="2" borderId="57" applyNumberFormat="1" applyFont="1" applyFill="1" applyBorder="1" applyAlignment="1" applyProtection="0">
      <alignment vertical="bottom"/>
    </xf>
    <xf numFmtId="49" fontId="8" fillId="2" borderId="51" applyNumberFormat="1" applyFont="1" applyFill="1" applyBorder="1" applyAlignment="1" applyProtection="0">
      <alignment horizontal="right" vertical="bottom"/>
    </xf>
    <xf numFmtId="61" fontId="8" fillId="4" borderId="53" applyNumberFormat="1" applyFont="1" applyFill="1" applyBorder="1" applyAlignment="1" applyProtection="0">
      <alignment vertical="bottom"/>
    </xf>
    <xf numFmtId="0" fontId="8" fillId="2" borderId="54" applyNumberFormat="1" applyFont="1" applyFill="1" applyBorder="1" applyAlignment="1" applyProtection="0">
      <alignment horizontal="center" vertical="bottom"/>
    </xf>
    <xf numFmtId="49" fontId="8" fillId="2" borderId="57" applyNumberFormat="1" applyFont="1" applyFill="1" applyBorder="1" applyAlignment="1" applyProtection="0">
      <alignment horizontal="right" vertical="bottom"/>
    </xf>
    <xf numFmtId="61" fontId="8" fillId="4" borderId="51" applyNumberFormat="1" applyFont="1" applyFill="1" applyBorder="1" applyAlignment="1" applyProtection="0">
      <alignment vertical="bottom"/>
    </xf>
    <xf numFmtId="0" fontId="8" fillId="2" borderId="25" applyNumberFormat="1" applyFont="1" applyFill="1" applyBorder="1" applyAlignment="1" applyProtection="0">
      <alignment vertical="bottom"/>
    </xf>
    <xf numFmtId="0" fontId="8" fillId="2" borderId="2" applyNumberFormat="1" applyFont="1" applyFill="1" applyBorder="1" applyAlignment="1" applyProtection="0">
      <alignment horizontal="left" vertical="bottom"/>
    </xf>
    <xf numFmtId="49" fontId="8" fillId="2" borderId="4" applyNumberFormat="1" applyFont="1" applyFill="1" applyBorder="1" applyAlignment="1" applyProtection="0">
      <alignment horizontal="right" vertical="bottom"/>
    </xf>
    <xf numFmtId="61" fontId="8" fillId="4" borderId="58" applyNumberFormat="1" applyFont="1" applyFill="1" applyBorder="1" applyAlignment="1" applyProtection="0">
      <alignment vertical="bottom"/>
    </xf>
    <xf numFmtId="61" fontId="8" fillId="3" borderId="59" applyNumberFormat="1" applyFont="1" applyFill="1" applyBorder="1" applyAlignment="1" applyProtection="0">
      <alignment vertical="bottom"/>
    </xf>
    <xf numFmtId="61" fontId="8" fillId="3" borderId="60" applyNumberFormat="1" applyFont="1" applyFill="1" applyBorder="1" applyAlignment="1" applyProtection="0">
      <alignment vertical="bottom"/>
    </xf>
    <xf numFmtId="0" fontId="8" fillId="3" borderId="61" applyNumberFormat="1" applyFont="1" applyFill="1" applyBorder="1" applyAlignment="1" applyProtection="0">
      <alignment vertical="bottom"/>
    </xf>
    <xf numFmtId="61" fontId="8" fillId="3" borderId="58" applyNumberFormat="1" applyFont="1" applyFill="1" applyBorder="1" applyAlignment="1" applyProtection="0">
      <alignment vertical="bottom"/>
    </xf>
    <xf numFmtId="0" fontId="8" fillId="2" borderId="62" applyNumberFormat="1" applyFont="1" applyFill="1" applyBorder="1" applyAlignment="1" applyProtection="0">
      <alignment horizontal="left" vertical="bottom"/>
    </xf>
    <xf numFmtId="60" fontId="8" fillId="2" borderId="63" applyNumberFormat="1" applyFont="1" applyFill="1" applyBorder="1" applyAlignment="1" applyProtection="0">
      <alignment vertical="bottom"/>
    </xf>
    <xf numFmtId="49" fontId="8" fillId="2" borderId="64" applyNumberFormat="1" applyFont="1" applyFill="1" applyBorder="1" applyAlignment="1" applyProtection="0">
      <alignment horizontal="right" vertical="bottom"/>
    </xf>
    <xf numFmtId="61" fontId="8" fillId="3" borderId="65" applyNumberFormat="1" applyFont="1" applyFill="1" applyBorder="1" applyAlignment="1" applyProtection="0">
      <alignment vertical="bottom"/>
    </xf>
    <xf numFmtId="61" fontId="8" fillId="3" borderId="66" applyNumberFormat="1" applyFont="1" applyFill="1" applyBorder="1" applyAlignment="1" applyProtection="0">
      <alignment vertical="bottom"/>
    </xf>
    <xf numFmtId="0" fontId="8" fillId="2" borderId="67" applyNumberFormat="1" applyFont="1" applyFill="1" applyBorder="1" applyAlignment="1" applyProtection="0">
      <alignment vertical="bottom"/>
    </xf>
    <xf numFmtId="0" fontId="8" fillId="2" borderId="68" applyNumberFormat="1" applyFont="1" applyFill="1" applyBorder="1" applyAlignment="1" applyProtection="0">
      <alignment vertical="bottom"/>
    </xf>
    <xf numFmtId="0" fontId="8" fillId="2" borderId="69" applyNumberFormat="1" applyFont="1" applyFill="1" applyBorder="1" applyAlignment="1" applyProtection="0">
      <alignment vertical="bottom"/>
    </xf>
    <xf numFmtId="0" fontId="8" fillId="2" borderId="11" applyNumberFormat="1" applyFont="1" applyFill="1" applyBorder="1" applyAlignment="1" applyProtection="0">
      <alignment horizontal="left" vertical="bottom"/>
    </xf>
    <xf numFmtId="60" fontId="8" fillId="2" borderId="12" applyNumberFormat="1" applyFont="1" applyFill="1" applyBorder="1" applyAlignment="1" applyProtection="0">
      <alignment vertical="bottom"/>
    </xf>
    <xf numFmtId="61" fontId="8" fillId="2" borderId="12" applyNumberFormat="1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right" vertical="bottom"/>
    </xf>
    <xf numFmtId="61" fontId="8" fillId="3" borderId="70" applyNumberFormat="1" applyFont="1" applyFill="1" applyBorder="1" applyAlignment="1" applyProtection="0">
      <alignment vertical="bottom"/>
    </xf>
    <xf numFmtId="2" fontId="8" fillId="2" borderId="27" applyNumberFormat="1" applyFont="1" applyFill="1" applyBorder="1" applyAlignment="1" applyProtection="0">
      <alignment vertical="bottom"/>
    </xf>
    <xf numFmtId="0" fontId="8" fillId="2" borderId="19" applyNumberFormat="1" applyFont="1" applyFill="1" applyBorder="1" applyAlignment="1" applyProtection="0">
      <alignment vertical="bottom"/>
    </xf>
    <xf numFmtId="0" fontId="8" fillId="2" borderId="20" applyNumberFormat="1" applyFont="1" applyFill="1" applyBorder="1" applyAlignment="1" applyProtection="0">
      <alignment vertical="bottom"/>
    </xf>
    <xf numFmtId="0" fontId="8" fillId="2" borderId="17" applyNumberFormat="1" applyFont="1" applyFill="1" applyBorder="1" applyAlignment="1" applyProtection="0">
      <alignment vertical="bottom"/>
    </xf>
    <xf numFmtId="0" fontId="10" fillId="2" borderId="22" applyNumberFormat="1" applyFont="1" applyFill="1" applyBorder="1" applyAlignment="1" applyProtection="0">
      <alignment vertical="bottom"/>
    </xf>
    <xf numFmtId="60" fontId="10" fillId="2" borderId="22" applyNumberFormat="1" applyFont="1" applyFill="1" applyBorder="1" applyAlignment="1" applyProtection="0">
      <alignment horizontal="right" vertical="bottom"/>
    </xf>
    <xf numFmtId="60" fontId="10" fillId="2" borderId="17" applyNumberFormat="1" applyFont="1" applyFill="1" applyBorder="1" applyAlignment="1" applyProtection="0">
      <alignment horizontal="right" vertical="bottom"/>
    </xf>
    <xf numFmtId="60" fontId="10" fillId="2" borderId="17" applyNumberFormat="1" applyFont="1" applyFill="1" applyBorder="1" applyAlignment="1" applyProtection="0">
      <alignment vertical="bottom"/>
    </xf>
    <xf numFmtId="60" fontId="10" fillId="2" borderId="25" applyNumberFormat="1" applyFont="1" applyFill="1" applyBorder="1" applyAlignment="1" applyProtection="0">
      <alignment horizontal="center" vertical="bottom"/>
    </xf>
    <xf numFmtId="0" fontId="8" fillId="2" borderId="27" applyNumberFormat="1" applyFont="1" applyFill="1" applyBorder="1" applyAlignment="1" applyProtection="0">
      <alignment vertical="bottom"/>
    </xf>
    <xf numFmtId="0" fontId="10" fillId="2" borderId="21" applyNumberFormat="1" applyFont="1" applyFill="1" applyBorder="1" applyAlignment="1" applyProtection="0">
      <alignment vertical="bottom"/>
    </xf>
    <xf numFmtId="1" fontId="10" fillId="2" borderId="17" applyNumberFormat="1" applyFont="1" applyFill="1" applyBorder="1" applyAlignment="1" applyProtection="0">
      <alignment vertical="bottom"/>
    </xf>
    <xf numFmtId="0" fontId="10" fillId="2" borderId="17" applyNumberFormat="1" applyFont="1" applyFill="1" applyBorder="1" applyAlignment="1" applyProtection="0">
      <alignment vertical="bottom"/>
    </xf>
    <xf numFmtId="0" fontId="10" fillId="2" borderId="16" applyNumberFormat="1" applyFont="1" applyFill="1" applyBorder="1" applyAlignment="1" applyProtection="0">
      <alignment vertical="bottom"/>
    </xf>
    <xf numFmtId="0" fontId="10" fillId="2" borderId="25" applyNumberFormat="1" applyFont="1" applyFill="1" applyBorder="1" applyAlignment="1" applyProtection="0">
      <alignment vertical="bottom"/>
    </xf>
    <xf numFmtId="2" fontId="10" fillId="2" borderId="26" applyNumberFormat="1" applyFont="1" applyFill="1" applyBorder="1" applyAlignment="1" applyProtection="0">
      <alignment vertical="bottom"/>
    </xf>
    <xf numFmtId="60" fontId="10" fillId="2" borderId="25" applyNumberFormat="1" applyFont="1" applyFill="1" applyBorder="1" applyAlignment="1" applyProtection="0">
      <alignment vertical="bottom"/>
    </xf>
    <xf numFmtId="0" fontId="10" fillId="2" borderId="16" applyNumberFormat="1" applyFont="1" applyFill="1" applyBorder="1" applyAlignment="1" applyProtection="0">
      <alignment horizontal="center" vertical="bottom"/>
    </xf>
    <xf numFmtId="1" fontId="10" fillId="2" borderId="26" applyNumberFormat="1" applyFont="1" applyFill="1" applyBorder="1" applyAlignment="1" applyProtection="0">
      <alignment vertical="bottom"/>
    </xf>
    <xf numFmtId="1" fontId="10" fillId="2" borderId="16" applyNumberFormat="1" applyFont="1" applyFill="1" applyBorder="1" applyAlignment="1" applyProtection="0">
      <alignment vertical="bottom"/>
    </xf>
    <xf numFmtId="60" fontId="10" fillId="2" borderId="16" applyNumberFormat="1" applyFont="1" applyFill="1" applyBorder="1" applyAlignment="1" applyProtection="0">
      <alignment vertical="bottom"/>
    </xf>
    <xf numFmtId="60" fontId="10" fillId="2" borderId="17" applyNumberFormat="1" applyFont="1" applyFill="1" applyBorder="1" applyAlignment="1" applyProtection="0">
      <alignment horizontal="center" vertical="bottom"/>
    </xf>
    <xf numFmtId="1" fontId="10" fillId="2" borderId="17" applyNumberFormat="1" applyFont="1" applyFill="1" applyBorder="1" applyAlignment="1" applyProtection="0">
      <alignment horizontal="center" vertical="bottom"/>
    </xf>
    <xf numFmtId="2" fontId="10" fillId="2" borderId="25" applyNumberFormat="1" applyFont="1" applyFill="1" applyBorder="1" applyAlignment="1" applyProtection="0">
      <alignment vertical="bottom"/>
    </xf>
    <xf numFmtId="60" fontId="10" fillId="2" borderId="26" applyNumberFormat="1" applyFont="1" applyFill="1" applyBorder="1" applyAlignment="1" applyProtection="0">
      <alignment vertical="bottom"/>
    </xf>
    <xf numFmtId="1" fontId="10" fillId="2" borderId="25" applyNumberFormat="1" applyFont="1" applyFill="1" applyBorder="1" applyAlignment="1" applyProtection="0">
      <alignment horizontal="center" vertical="bottom"/>
    </xf>
    <xf numFmtId="0" fontId="10" fillId="2" borderId="19" applyNumberFormat="1" applyFont="1" applyFill="1" applyBorder="1" applyAlignment="1" applyProtection="0">
      <alignment vertical="bottom"/>
    </xf>
    <xf numFmtId="0" fontId="10" fillId="2" borderId="20" applyNumberFormat="1" applyFont="1" applyFill="1" applyBorder="1" applyAlignment="1" applyProtection="0">
      <alignment vertical="bottom"/>
    </xf>
    <xf numFmtId="2" fontId="10" fillId="2" borderId="17" applyNumberFormat="1" applyFont="1" applyFill="1" applyBorder="1" applyAlignment="1" applyProtection="0">
      <alignment vertical="bottom"/>
    </xf>
    <xf numFmtId="0" fontId="10" fillId="2" borderId="18" applyNumberFormat="1" applyFont="1" applyFill="1" applyBorder="1" applyAlignment="1" applyProtection="0">
      <alignment vertical="bottom"/>
    </xf>
    <xf numFmtId="0" fontId="0" fillId="2" borderId="71" applyNumberFormat="1" applyFont="1" applyFill="1" applyBorder="1" applyAlignment="1" applyProtection="0">
      <alignment vertical="bottom"/>
    </xf>
    <xf numFmtId="0" fontId="10" fillId="2" borderId="72" applyNumberFormat="1" applyFont="1" applyFill="1" applyBorder="1" applyAlignment="1" applyProtection="0">
      <alignment horizontal="center" vertical="bottom"/>
    </xf>
    <xf numFmtId="60" fontId="10" fillId="2" borderId="73" applyNumberFormat="1" applyFont="1" applyFill="1" applyBorder="1" applyAlignment="1" applyProtection="0">
      <alignment vertical="bottom"/>
    </xf>
    <xf numFmtId="0" fontId="10" fillId="2" borderId="73" applyNumberFormat="1" applyFont="1" applyFill="1" applyBorder="1" applyAlignment="1" applyProtection="0">
      <alignment vertical="bottom"/>
    </xf>
    <xf numFmtId="1" fontId="10" fillId="2" borderId="73" applyNumberFormat="1" applyFont="1" applyFill="1" applyBorder="1" applyAlignment="1" applyProtection="0">
      <alignment vertical="bottom"/>
    </xf>
    <xf numFmtId="60" fontId="10" fillId="2" borderId="74" applyNumberFormat="1" applyFont="1" applyFill="1" applyBorder="1" applyAlignment="1" applyProtection="0">
      <alignment vertical="bottom"/>
    </xf>
    <xf numFmtId="0" fontId="0" fillId="2" borderId="75" applyNumberFormat="1" applyFont="1" applyFill="1" applyBorder="1" applyAlignment="1" applyProtection="0">
      <alignment vertical="bottom"/>
    </xf>
    <xf numFmtId="2" fontId="10" fillId="2" borderId="75" applyNumberFormat="1" applyFont="1" applyFill="1" applyBorder="1" applyAlignment="1" applyProtection="0">
      <alignment vertical="bottom"/>
    </xf>
    <xf numFmtId="0" fontId="0" fillId="2" borderId="76" applyNumberFormat="1" applyFont="1" applyFill="1" applyBorder="1" applyAlignment="1" applyProtection="0">
      <alignment vertical="bottom"/>
    </xf>
    <xf numFmtId="0" fontId="0" fillId="2" borderId="77" applyNumberFormat="0" applyFont="1" applyFill="1" applyBorder="1" applyAlignment="1" applyProtection="0">
      <alignment vertical="bottom"/>
    </xf>
    <xf numFmtId="0" fontId="0" fillId="2" borderId="7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79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80" applyNumberFormat="0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0" fontId="0" borderId="81" applyNumberFormat="0" applyFont="1" applyFill="0" applyBorder="1" applyAlignment="1" applyProtection="0">
      <alignment vertical="bottom"/>
    </xf>
    <xf numFmtId="0" fontId="0" borderId="77" applyNumberFormat="0" applyFont="1" applyFill="0" applyBorder="1" applyAlignment="1" applyProtection="0">
      <alignment vertical="bottom"/>
    </xf>
    <xf numFmtId="0" fontId="0" borderId="7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8080ff"/>
      <rgbColor rgb="ff0000ff"/>
      <rgbColor rgb="ffff0000"/>
      <rgbColor rgb="ffff00ff"/>
      <rgbColor rgb="ffaaaaaa"/>
      <rgbColor rgb="ffe3e3e3"/>
      <rgbColor rgb="ffffff00"/>
      <rgbColor rgb="ff600080"/>
      <rgbColor rgb="ff802060"/>
      <rgbColor rgb="ffffffc0"/>
      <rgbColor rgb="ffa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13509"/>
          <c:y val="0.0419271"/>
          <c:w val="0.772235"/>
          <c:h val="0.69889"/>
        </c:manualLayout>
      </c:layout>
      <c:scatterChart>
        <c:scatterStyle val="lineMarker"/>
        <c:varyColors val="0"/>
        <c:ser>
          <c:idx val="0"/>
          <c:order val="0"/>
          <c:tx>
            <c:v>MomentEnvelope</c:v>
          </c:tx>
          <c:spPr>
            <a:solidFill>
              <a:srgbClr val="8080FF"/>
            </a:solidFill>
            <a:ln w="25400" cap="flat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8080FF"/>
              </a:solidFill>
              <a:ln w="25400" cap="flat">
                <a:solidFill>
                  <a:srgbClr val="0000FF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MS Sans Serif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'CG Envelopes'!$V$8:$V$13</c:f>
              <c:numCache>
                <c:ptCount val="6"/>
                <c:pt idx="0">
                  <c:v>59.400000</c:v>
                </c:pt>
                <c:pt idx="1">
                  <c:v>74.250000</c:v>
                </c:pt>
                <c:pt idx="2">
                  <c:v>95.850000</c:v>
                </c:pt>
                <c:pt idx="3">
                  <c:v>127.100000</c:v>
                </c:pt>
                <c:pt idx="4">
                  <c:v>145.700000</c:v>
                </c:pt>
                <c:pt idx="5">
                  <c:v>84.600000</c:v>
                </c:pt>
              </c:numCache>
            </c:numRef>
          </c:xVal>
          <c:yVal>
            <c:numRef>
              <c:f>'CG Envelopes'!$W$8:$W$13</c:f>
              <c:numCache>
                <c:ptCount val="6"/>
                <c:pt idx="0">
                  <c:v>1800.000000</c:v>
                </c:pt>
                <c:pt idx="1">
                  <c:v>2250.000000</c:v>
                </c:pt>
                <c:pt idx="2">
                  <c:v>2700.000000</c:v>
                </c:pt>
                <c:pt idx="3">
                  <c:v>3100.000000</c:v>
                </c:pt>
                <c:pt idx="4">
                  <c:v>3100.000000</c:v>
                </c:pt>
                <c:pt idx="5">
                  <c:v>1800.000000</c:v>
                </c:pt>
              </c:numCache>
            </c:numRef>
          </c:yVal>
          <c:smooth val="0"/>
        </c:ser>
        <c:ser>
          <c:idx val="1"/>
          <c:order val="1"/>
          <c:tx>
            <c:v>RealMoment</c:v>
          </c:tx>
          <c:spPr>
            <a:solidFill>
              <a:srgbClr val="FF0000"/>
            </a:solidFill>
            <a:ln w="12700" cap="flat">
              <a:solidFill>
                <a:srgbClr val="FF00FF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254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MS Sans Serif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'CG Envelopes'!$G$15,'CG Envelopes'!$O$14</c:f>
              <c:numCache>
                <c:ptCount val="2"/>
                <c:pt idx="0">
                  <c:v>140.343409</c:v>
                </c:pt>
                <c:pt idx="1">
                  <c:v>136.724091</c:v>
                </c:pt>
              </c:numCache>
            </c:numRef>
          </c:xVal>
          <c:yVal>
            <c:numRef>
              <c:f>'CG Envelopes'!$E$15,'CG Envelopes'!$M$14</c:f>
              <c:numCache>
                <c:ptCount val="2"/>
                <c:pt idx="0">
                  <c:v>3016.050000</c:v>
                </c:pt>
                <c:pt idx="1">
                  <c:v>2938.050000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170"/>
          <c:min val="50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1" i="0" strike="noStrike" sz="900" u="none">
                    <a:solidFill>
                      <a:srgbClr val="000000"/>
                    </a:solidFill>
                    <a:latin typeface="Helvetica"/>
                  </a:rPr>
                  <a:t>LOADED AIRCRAFT MOMENT (POUND-INCHES/1000)</a:t>
                </a:r>
              </a:p>
            </c:rich>
          </c:tx>
          <c:layout/>
          <c:overlay val="1"/>
        </c:title>
        <c:numFmt formatCode="0&quot;  &quot;" sourceLinked="0"/>
        <c:majorTickMark val="cross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crossBetween val="between"/>
        <c:majorUnit val="10"/>
        <c:minorUnit val="5"/>
      </c:valAx>
      <c:valAx>
        <c:axId val="2094734553"/>
        <c:scaling>
          <c:orientation val="minMax"/>
          <c:max val="3500"/>
          <c:min val="180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1" i="0" strike="noStrike" sz="900" u="none">
                    <a:solidFill>
                      <a:srgbClr val="000000"/>
                    </a:solidFill>
                    <a:latin typeface="Helvetica"/>
                  </a:rPr>
                  <a:t>LOADED A/C WEIGHT (POUNDS)</a:t>
                </a:r>
              </a:p>
            </c:rich>
          </c:tx>
          <c:layout/>
          <c:overlay val="1"/>
        </c:title>
        <c:numFmt formatCode="General" sourceLinked="1"/>
        <c:majorTickMark val="cross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700" u="none">
                <a:solidFill>
                  <a:srgbClr val="000000"/>
                </a:solidFill>
                <a:latin typeface="MS Sans Serif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noFill/>
          <a:miter lim="400000"/>
        </a:ln>
        <a:effectLst/>
      </c:spPr>
    </c:plotArea>
    <c:plotVisOnly val="0"/>
    <c:dispBlanksAs val="gap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212029"/>
          <c:y val="0.04804"/>
          <c:w val="0.748319"/>
          <c:h val="0.774322"/>
        </c:manualLayout>
      </c:layout>
      <c:scatterChart>
        <c:scatterStyle val="lineMarker"/>
        <c:varyColors val="0"/>
        <c:ser>
          <c:idx val="0"/>
          <c:order val="0"/>
          <c:tx>
            <c:v>MomentEnvelope</c:v>
          </c:tx>
          <c:spPr>
            <a:solidFill>
              <a:srgbClr val="8080FF"/>
            </a:solidFill>
            <a:ln w="25400" cap="flat">
              <a:solidFill>
                <a:srgbClr val="0000FF"/>
              </a:solidFill>
              <a:prstDash val="solid"/>
              <a:round/>
            </a:ln>
            <a:effectLst/>
          </c:spPr>
          <c:marker>
            <c:symbol val="none"/>
            <c:size val="3"/>
            <c:spPr>
              <a:solidFill>
                <a:srgbClr val="8080FF"/>
              </a:solidFill>
              <a:ln w="25400" cap="flat">
                <a:solidFill>
                  <a:srgbClr val="0000FF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MS Sans Serif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'CG Envelopes'!$Y$8:$Y$13</c:f>
              <c:numCache>
                <c:ptCount val="6"/>
                <c:pt idx="0">
                  <c:v>33.000000</c:v>
                </c:pt>
                <c:pt idx="1">
                  <c:v>33.000000</c:v>
                </c:pt>
                <c:pt idx="2">
                  <c:v>35.500000</c:v>
                </c:pt>
                <c:pt idx="3">
                  <c:v>41.000000</c:v>
                </c:pt>
                <c:pt idx="4">
                  <c:v>47.000000</c:v>
                </c:pt>
                <c:pt idx="5">
                  <c:v>47.000000</c:v>
                </c:pt>
              </c:numCache>
            </c:numRef>
          </c:xVal>
          <c:yVal>
            <c:numRef>
              <c:f>'CG Envelopes'!$Z$8:$Z$13</c:f>
              <c:numCache>
                <c:ptCount val="6"/>
                <c:pt idx="0">
                  <c:v>1800.000000</c:v>
                </c:pt>
                <c:pt idx="1">
                  <c:v>2250.000000</c:v>
                </c:pt>
                <c:pt idx="2">
                  <c:v>2700.000000</c:v>
                </c:pt>
                <c:pt idx="3">
                  <c:v>3100.000000</c:v>
                </c:pt>
                <c:pt idx="4">
                  <c:v>3100.000000</c:v>
                </c:pt>
                <c:pt idx="5">
                  <c:v>1800.000000</c:v>
                </c:pt>
              </c:numCache>
            </c:numRef>
          </c:yVal>
          <c:smooth val="0"/>
        </c:ser>
        <c:ser>
          <c:idx val="1"/>
          <c:order val="1"/>
          <c:tx>
            <c:v>RealMoment</c:v>
          </c:tx>
          <c:spPr>
            <a:solidFill>
              <a:srgbClr val="FF0000"/>
            </a:solidFill>
            <a:ln w="12700" cap="flat">
              <a:solidFill>
                <a:srgbClr val="FF00FF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254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MS Sans Serif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'CG Envelopes'!$G$16,'CG Envelopes'!$O$15</c:f>
              <c:numCache>
                <c:ptCount val="2"/>
                <c:pt idx="0">
                  <c:v>46.532189</c:v>
                </c:pt>
                <c:pt idx="1">
                  <c:v>46.535658</c:v>
                </c:pt>
              </c:numCache>
            </c:numRef>
          </c:xVal>
          <c:yVal>
            <c:numRef>
              <c:f>'CG Envelopes'!$E$15,'CG Envelopes'!$M$14</c:f>
              <c:numCache>
                <c:ptCount val="2"/>
                <c:pt idx="0">
                  <c:v>3016.050000</c:v>
                </c:pt>
                <c:pt idx="1">
                  <c:v>2938.050000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50"/>
          <c:min val="32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1" i="0" strike="noStrike" sz="900" u="none">
                    <a:solidFill>
                      <a:srgbClr val="000000"/>
                    </a:solidFill>
                    <a:latin typeface="Helvetica"/>
                  </a:rPr>
                  <a:t>CG LOCATION (INCHES AFT OF DATUM)</a:t>
                </a:r>
              </a:p>
            </c:rich>
          </c:tx>
          <c:layout/>
          <c:overlay val="1"/>
        </c:title>
        <c:numFmt formatCode="General" sourceLinked="1"/>
        <c:majorTickMark val="cross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crossBetween val="between"/>
        <c:majorUnit val="2"/>
        <c:minorUnit val="1"/>
      </c:valAx>
      <c:valAx>
        <c:axId val="2094734553"/>
        <c:scaling>
          <c:orientation val="minMax"/>
          <c:max val="3500"/>
          <c:min val="180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1" i="0" strike="noStrike" sz="900" u="none">
                    <a:solidFill>
                      <a:srgbClr val="000000"/>
                    </a:solidFill>
                    <a:latin typeface="Helvetica"/>
                  </a:defRPr>
                </a:pPr>
                <a:r>
                  <a:rPr b="1" i="0" strike="noStrike" sz="900" u="none">
                    <a:solidFill>
                      <a:srgbClr val="000000"/>
                    </a:solidFill>
                    <a:latin typeface="Helvetica"/>
                  </a:rPr>
                  <a:t>LOADED A/C WEIGHT (POUNDS)</a:t>
                </a:r>
              </a:p>
            </c:rich>
          </c:tx>
          <c:layout/>
          <c:overlay val="1"/>
        </c:title>
        <c:numFmt formatCode="General" sourceLinked="1"/>
        <c:majorTickMark val="cross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700" u="none">
                <a:solidFill>
                  <a:srgbClr val="000000"/>
                </a:solidFill>
                <a:latin typeface="MS Sans Serif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noFill/>
          <a:miter lim="400000"/>
        </a:ln>
        <a:effectLst/>
      </c:spPr>
    </c:plotArea>
    <c:plotVisOnly val="0"/>
    <c:dispBlanksAs val="gap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025" u="none">
                <a:solidFill>
                  <a:srgbClr val="000000"/>
                </a:solidFill>
                <a:latin typeface="Arial"/>
              </a:defRPr>
            </a:pPr>
            <a:r>
              <a:rPr b="1" i="0" strike="noStrike" sz="1025" u="none">
                <a:solidFill>
                  <a:srgbClr val="000000"/>
                </a:solidFill>
                <a:latin typeface="Arial"/>
              </a:rPr>
              <a:t>Loading Graph</a:t>
            </a:r>
          </a:p>
        </c:rich>
      </c:tx>
      <c:layout>
        <c:manualLayout>
          <c:xMode val="edge"/>
          <c:yMode val="edge"/>
          <c:x val="0.431965"/>
          <c:y val="0"/>
          <c:w val="0.133724"/>
          <c:h val="0.0594696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94089"/>
          <c:y val="0.0594696"/>
          <c:w val="0.894229"/>
          <c:h val="0.831847"/>
        </c:manualLayout>
      </c:layout>
      <c:scatterChart>
        <c:scatterStyle val="lineMarker"/>
        <c:varyColors val="0"/>
        <c:ser>
          <c:idx val="0"/>
          <c:order val="0"/>
          <c:tx>
            <c:v>Pilot &amp; Front Passenger</c:v>
          </c:tx>
          <c:spPr>
            <a:solidFill>
              <a:srgbClr val="8080FF"/>
            </a:solidFill>
            <a:ln w="12700" cap="flat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8080FF"/>
              </a:solidFill>
              <a:ln w="12700" cap="flat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4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'Loading Graph'!$Z$5:$Z$6</c:f>
              <c:numCache>
                <c:ptCount val="2"/>
                <c:pt idx="0">
                  <c:v>0.000000</c:v>
                </c:pt>
                <c:pt idx="1">
                  <c:v>15.000000</c:v>
                </c:pt>
              </c:numCache>
            </c:numRef>
          </c:xVal>
          <c:yVal>
            <c:numRef>
              <c:f>'Loading Graph'!$AA$5:$AA$6</c:f>
              <c:numCache>
                <c:ptCount val="2"/>
                <c:pt idx="0">
                  <c:v>0.000000</c:v>
                </c:pt>
                <c:pt idx="1">
                  <c:v>400.000000</c:v>
                </c:pt>
              </c:numCache>
            </c:numRef>
          </c:yVal>
          <c:smooth val="0"/>
        </c:ser>
        <c:ser>
          <c:idx val="1"/>
          <c:order val="1"/>
          <c:tx>
            <c:v>Rear Passengers</c:v>
          </c:tx>
          <c:spPr>
            <a:solidFill>
              <a:srgbClr val="600080"/>
            </a:solidFill>
            <a:ln w="12700" cap="flat">
              <a:solidFill>
                <a:srgbClr val="000000"/>
              </a:solidFill>
              <a:custDash>
                <a:ds d="800000" sp="300000"/>
                <a:ds d="300000" sp="300000"/>
                <a:ds d="300000" sp="300000"/>
              </a:custDash>
              <a:round/>
            </a:ln>
            <a:effectLst/>
          </c:spPr>
          <c:marker>
            <c:symbol val="none"/>
            <c:size val="4"/>
            <c:spPr>
              <a:solidFill>
                <a:srgbClr val="600080"/>
              </a:solidFill>
              <a:ln w="12700" cap="flat">
                <a:solidFill>
                  <a:srgbClr val="000000"/>
                </a:solidFill>
                <a:custDash>
                  <a:ds d="800000" sp="300000"/>
                  <a:ds d="300000" sp="300000"/>
                  <a:ds d="300000" sp="300000"/>
                </a:custDash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4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'Loading Graph'!$Z$9:$Z$10</c:f>
              <c:numCache>
                <c:ptCount val="2"/>
                <c:pt idx="0">
                  <c:v>0.000000</c:v>
                </c:pt>
                <c:pt idx="1">
                  <c:v>29.500000</c:v>
                </c:pt>
              </c:numCache>
            </c:numRef>
          </c:xVal>
          <c:yVal>
            <c:numRef>
              <c:f>'Loading Graph'!$AA$9:$AA$10</c:f>
              <c:numCache>
                <c:ptCount val="2"/>
                <c:pt idx="0">
                  <c:v>0.000000</c:v>
                </c:pt>
                <c:pt idx="1">
                  <c:v>400.000000</c:v>
                </c:pt>
              </c:numCache>
            </c:numRef>
          </c:yVal>
          <c:smooth val="0"/>
        </c:ser>
        <c:ser>
          <c:idx val="2"/>
          <c:order val="2"/>
          <c:tx>
            <c:v>Fuel</c:v>
          </c:tx>
          <c:spPr>
            <a:solidFill>
              <a:srgbClr val="802060"/>
            </a:solidFill>
            <a:ln w="12700" cap="flat">
              <a:solidFill>
                <a:srgbClr val="000000"/>
              </a:solidFill>
              <a:custDash>
                <a:ds d="300000" sp="300000"/>
              </a:custDash>
              <a:round/>
            </a:ln>
            <a:effectLst/>
          </c:spPr>
          <c:marker>
            <c:symbol val="none"/>
            <c:size val="4"/>
            <c:spPr>
              <a:solidFill>
                <a:srgbClr val="802060"/>
              </a:solidFill>
              <a:ln w="12700" cap="flat">
                <a:solidFill>
                  <a:srgbClr val="000000"/>
                </a:solidFill>
                <a:custDash>
                  <a:ds d="300000" sp="300000"/>
                </a:custDash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4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'Loading Graph'!$Z$7:$Z$8</c:f>
              <c:numCache>
                <c:ptCount val="2"/>
                <c:pt idx="0">
                  <c:v>0.000000</c:v>
                </c:pt>
                <c:pt idx="1">
                  <c:v>24.500000</c:v>
                </c:pt>
              </c:numCache>
            </c:numRef>
          </c:xVal>
          <c:yVal>
            <c:numRef>
              <c:f>'Loading Graph'!$AA$7:$AA$8</c:f>
              <c:numCache>
                <c:ptCount val="2"/>
                <c:pt idx="0">
                  <c:v>0.000000</c:v>
                </c:pt>
                <c:pt idx="1">
                  <c:v>528.000000</c:v>
                </c:pt>
              </c:numCache>
            </c:numRef>
          </c:yVal>
          <c:smooth val="0"/>
        </c:ser>
        <c:ser>
          <c:idx val="3"/>
          <c:order val="3"/>
          <c:tx>
            <c:v>Baggage Area A</c:v>
          </c:tx>
          <c:spPr>
            <a:solidFill>
              <a:srgbClr val="FFFFC0"/>
            </a:solidFill>
            <a:ln w="12700" cap="flat">
              <a:solidFill>
                <a:srgbClr val="000000"/>
              </a:solidFill>
              <a:prstDash val="lgDash"/>
              <a:round/>
            </a:ln>
            <a:effectLst/>
          </c:spPr>
          <c:marker>
            <c:symbol val="none"/>
            <c:size val="4"/>
            <c:spPr>
              <a:solidFill>
                <a:srgbClr val="FFFFC0"/>
              </a:solidFill>
              <a:ln w="12700" cap="flat">
                <a:solidFill>
                  <a:srgbClr val="000000"/>
                </a:solidFill>
                <a:prstDash val="lgDash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4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'Loading Graph'!$Z$11:$Z$12</c:f>
              <c:numCache>
                <c:ptCount val="2"/>
                <c:pt idx="0">
                  <c:v>0.000000</c:v>
                </c:pt>
                <c:pt idx="1">
                  <c:v>12.000000</c:v>
                </c:pt>
              </c:numCache>
            </c:numRef>
          </c:xVal>
          <c:yVal>
            <c:numRef>
              <c:f>'Loading Graph'!$AA$11:$AA$12</c:f>
              <c:numCache>
                <c:ptCount val="2"/>
                <c:pt idx="0">
                  <c:v>0.000000</c:v>
                </c:pt>
                <c:pt idx="1">
                  <c:v>120.000000</c:v>
                </c:pt>
              </c:numCache>
            </c:numRef>
          </c:yVal>
          <c:smooth val="0"/>
        </c:ser>
        <c:ser>
          <c:idx val="4"/>
          <c:order val="4"/>
          <c:tx>
            <c:v>Baggage Area B</c:v>
          </c:tx>
          <c:spPr>
            <a:solidFill>
              <a:srgbClr val="A0E0E0"/>
            </a:solidFill>
            <a:ln w="12700" cap="flat">
              <a:solidFill>
                <a:srgbClr val="000000"/>
              </a:solidFill>
              <a:custDash>
                <a:ds d="800000" sp="300000"/>
                <a:ds d="300000" sp="300000"/>
                <a:ds d="300000" sp="300000"/>
              </a:custDash>
              <a:round/>
            </a:ln>
            <a:effectLst/>
          </c:spPr>
          <c:marker>
            <c:symbol val="none"/>
            <c:size val="4"/>
            <c:spPr>
              <a:solidFill>
                <a:srgbClr val="A0E0E0"/>
              </a:solidFill>
              <a:ln w="12700" cap="flat">
                <a:solidFill>
                  <a:srgbClr val="000000"/>
                </a:solidFill>
                <a:custDash>
                  <a:ds d="800000" sp="300000"/>
                  <a:ds d="300000" sp="300000"/>
                  <a:ds d="300000" sp="300000"/>
                </a:custDash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4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'Loading Graph'!$Z$13:$Z$14</c:f>
              <c:numCache>
                <c:ptCount val="2"/>
                <c:pt idx="0">
                  <c:v>0.000000</c:v>
                </c:pt>
                <c:pt idx="1">
                  <c:v>10.000000</c:v>
                </c:pt>
              </c:numCache>
            </c:numRef>
          </c:xVal>
          <c:yVal>
            <c:numRef>
              <c:f>'Loading Graph'!$AA$13:$AA$14</c:f>
              <c:numCache>
                <c:ptCount val="2"/>
                <c:pt idx="0">
                  <c:v>0.000000</c:v>
                </c:pt>
                <c:pt idx="1">
                  <c:v>80.000000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35"/>
        </c:scaling>
        <c:delete val="0"/>
        <c:axPos val="b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0"/>
              <a:lstStyle/>
              <a:p>
                <a:pPr>
                  <a:defRPr b="1" i="0" strike="noStrike" sz="1025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025" u="none">
                    <a:solidFill>
                      <a:srgbClr val="000000"/>
                    </a:solidFill>
                    <a:latin typeface="Arial"/>
                  </a:rPr>
                  <a:t>Load Moment/1,000 (Pound-Inches)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254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825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8.75"/>
        <c:minorUnit val="4.375"/>
      </c:valAx>
      <c:valAx>
        <c:axId val="2094734553"/>
        <c:scaling>
          <c:orientation val="minMax"/>
          <c:max val="550"/>
          <c:min val="0"/>
        </c:scaling>
        <c:delete val="0"/>
        <c:axPos val="l"/>
        <c:maj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ajorGridlines>
        <c:minorGridlines>
          <c:spPr>
            <a:ln w="12700" cap="flat">
              <a:solidFill>
                <a:srgbClr val="000000"/>
              </a:solidFill>
              <a:prstDash val="solid"/>
              <a:round/>
            </a:ln>
          </c:spPr>
        </c:minorGridlines>
        <c:title>
          <c:tx>
            <c:rich>
              <a:bodyPr rot="-5400000"/>
              <a:lstStyle/>
              <a:p>
                <a:pPr>
                  <a:defRPr b="1" i="0" strike="noStrike" sz="1025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1025" u="none">
                    <a:solidFill>
                      <a:srgbClr val="000000"/>
                    </a:solidFill>
                    <a:latin typeface="Arial"/>
                  </a:rPr>
                  <a:t>Load Weight (Pounds)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25400" cap="flat">
            <a:solidFill>
              <a:srgbClr val="000000"/>
            </a:solidFill>
            <a:prstDash val="solid"/>
            <a:round/>
          </a:ln>
        </c:spPr>
        <c:txPr>
          <a:bodyPr rot="0"/>
          <a:lstStyle/>
          <a:p>
            <a:pPr>
              <a:defRPr b="1" i="0" strike="noStrike" sz="825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137.5"/>
        <c:minorUnit val="68.75"/>
      </c:valAx>
      <c:spPr>
        <a:noFill/>
        <a:ln w="25400" cap="flat">
          <a:solidFill>
            <a:srgbClr val="000000"/>
          </a:solidFill>
          <a:prstDash val="solid"/>
          <a:round/>
        </a:ln>
        <a:effectLst/>
      </c:spPr>
    </c:plotArea>
    <c:legend>
      <c:legendPos val="r"/>
      <c:layout>
        <c:manualLayout>
          <c:xMode val="edge"/>
          <c:yMode val="edge"/>
          <c:x val="0.617404"/>
          <c:y val="0.60984"/>
          <c:w val="0.382596"/>
          <c:h val="0.108448"/>
        </c:manualLayout>
      </c:layout>
      <c:overlay val="1"/>
      <c:spPr>
        <a:solidFill>
          <a:srgbClr val="FFFFFF"/>
        </a:solidFill>
        <a:ln w="12700" cap="flat">
          <a:solidFill>
            <a:srgbClr val="000000"/>
          </a:solidFill>
          <a:prstDash val="solid"/>
          <a:round/>
        </a:ln>
        <a:effectLst/>
      </c:spPr>
      <c:txPr>
        <a:bodyPr rot="0"/>
        <a:lstStyle/>
        <a:p>
          <a:pPr>
            <a:defRPr b="1" i="0" strike="noStrike" sz="800" u="non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2700" cap="flat">
      <a:solidFill>
        <a:srgbClr val="000000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160132</xdr:colOff>
      <xdr:row>17</xdr:row>
      <xdr:rowOff>104565</xdr:rowOff>
    </xdr:from>
    <xdr:to>
      <xdr:col>7</xdr:col>
      <xdr:colOff>218317</xdr:colOff>
      <xdr:row>34</xdr:row>
      <xdr:rowOff>89419</xdr:rowOff>
    </xdr:to>
    <xdr:graphicFrame>
      <xdr:nvGraphicFramePr>
        <xdr:cNvPr id="2" name="Chart 2"/>
        <xdr:cNvGraphicFramePr/>
      </xdr:nvGraphicFramePr>
      <xdr:xfrm>
        <a:off x="858632" y="2838240"/>
        <a:ext cx="3563386" cy="242325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387892</xdr:colOff>
      <xdr:row>17</xdr:row>
      <xdr:rowOff>104560</xdr:rowOff>
    </xdr:from>
    <xdr:to>
      <xdr:col>14</xdr:col>
      <xdr:colOff>470956</xdr:colOff>
      <xdr:row>32</xdr:row>
      <xdr:rowOff>66813</xdr:rowOff>
    </xdr:to>
    <xdr:graphicFrame>
      <xdr:nvGraphicFramePr>
        <xdr:cNvPr id="3" name="Chart 3"/>
        <xdr:cNvGraphicFramePr/>
      </xdr:nvGraphicFramePr>
      <xdr:xfrm>
        <a:off x="5175792" y="2838235"/>
        <a:ext cx="3588265" cy="21149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495246</xdr:colOff>
      <xdr:row>4</xdr:row>
      <xdr:rowOff>121444</xdr:rowOff>
    </xdr:from>
    <xdr:to>
      <xdr:col>13</xdr:col>
      <xdr:colOff>13285</xdr:colOff>
      <xdr:row>30</xdr:row>
      <xdr:rowOff>53235</xdr:rowOff>
    </xdr:to>
    <xdr:graphicFrame>
      <xdr:nvGraphicFramePr>
        <xdr:cNvPr id="5" name="Chart 5"/>
        <xdr:cNvGraphicFramePr/>
      </xdr:nvGraphicFramePr>
      <xdr:xfrm>
        <a:off x="1841446" y="769144"/>
        <a:ext cx="6922140" cy="41418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118"/>
  <sheetViews>
    <sheetView workbookViewId="0" showGridLines="0" defaultGridColor="1"/>
  </sheetViews>
  <sheetFormatPr defaultColWidth="8.83333" defaultRowHeight="11.25" customHeight="1" outlineLevelRow="0" outlineLevelCol="0"/>
  <cols>
    <col min="1" max="1" width="9.17188" style="1" customWidth="1"/>
    <col min="2" max="2" width="7.67188" style="1" customWidth="1"/>
    <col min="3" max="3" width="7.67188" style="1" customWidth="1"/>
    <col min="4" max="4" width="7.67188" style="1" customWidth="1"/>
    <col min="5" max="5" width="7.67188" style="1" customWidth="1"/>
    <col min="6" max="6" width="7.67188" style="1" customWidth="1"/>
    <col min="7" max="7" width="7.67188" style="1" customWidth="1"/>
    <col min="8" max="8" width="7.67188" style="1" customWidth="1"/>
    <col min="9" max="9" width="7.67188" style="1" customWidth="1"/>
    <col min="10" max="10" width="7.67188" style="1" customWidth="1"/>
    <col min="11" max="11" width="7.67188" style="1" customWidth="1"/>
    <col min="12" max="12" width="7.67188" style="1" customWidth="1"/>
    <col min="13" max="13" width="7.67188" style="1" customWidth="1"/>
    <col min="14" max="14" width="7.67188" style="1" customWidth="1"/>
    <col min="15" max="15" width="7.67188" style="1" customWidth="1"/>
    <col min="16" max="16" width="7.67188" style="1" customWidth="1"/>
    <col min="17" max="17" width="6.35156" style="1" customWidth="1"/>
    <col min="18" max="18" width="8.5" style="1" customWidth="1"/>
    <col min="19" max="19" width="7.35156" style="1" customWidth="1"/>
    <col min="20" max="20" width="7" style="1" customWidth="1"/>
    <col min="21" max="21" width="7.5" style="1" customWidth="1"/>
    <col min="22" max="22" width="10.3516" style="1" customWidth="1"/>
    <col min="23" max="23" width="9.17188" style="1" customWidth="1"/>
    <col min="24" max="24" width="9.17188" style="1" customWidth="1"/>
    <col min="25" max="25" width="9.17188" style="1" customWidth="1"/>
    <col min="26" max="26" width="9.17188" style="1" customWidth="1"/>
    <col min="27" max="256" width="8.85156" style="1" customWidth="1"/>
  </cols>
  <sheetData>
    <row r="1" ht="13.5" customHeight="1">
      <c r="A1" s="2"/>
      <c r="B1" t="s" s="3">
        <v>1</v>
      </c>
      <c r="C1" s="4"/>
      <c r="D1" s="5"/>
      <c r="E1" s="5"/>
      <c r="F1" s="5"/>
      <c r="G1" s="6"/>
      <c r="H1" s="5"/>
      <c r="I1" s="5"/>
      <c r="J1" s="5"/>
      <c r="K1" s="6"/>
      <c r="L1" s="5"/>
      <c r="M1" s="6"/>
      <c r="N1" s="4"/>
      <c r="O1" s="7"/>
      <c r="P1" s="8"/>
      <c r="Q1" s="9"/>
      <c r="R1" s="10"/>
      <c r="S1" s="10"/>
      <c r="T1" s="9"/>
      <c r="U1" s="9"/>
      <c r="V1" s="11"/>
      <c r="W1" s="12"/>
      <c r="X1" s="13"/>
      <c r="Y1" s="14"/>
      <c r="Z1" s="15"/>
    </row>
    <row r="2" ht="12.75" customHeight="1">
      <c r="A2" s="16"/>
      <c r="B2" s="17"/>
      <c r="C2" t="s" s="18">
        <v>2</v>
      </c>
      <c r="D2" s="19"/>
      <c r="E2" s="20"/>
      <c r="F2" s="21"/>
      <c r="G2" t="s" s="18">
        <v>3</v>
      </c>
      <c r="H2" t="s" s="22">
        <v>4</v>
      </c>
      <c r="I2" s="23"/>
      <c r="J2" s="21"/>
      <c r="K2" t="s" s="18">
        <v>5</v>
      </c>
      <c r="L2" s="24"/>
      <c r="M2" s="25"/>
      <c r="N2" t="s" s="18">
        <v>6</v>
      </c>
      <c r="O2" s="26"/>
      <c r="P2" s="27"/>
      <c r="Q2" s="28"/>
      <c r="R2" s="28"/>
      <c r="S2" s="29"/>
      <c r="T2" s="29"/>
      <c r="U2" s="28"/>
      <c r="V2" s="30"/>
      <c r="W2" s="31"/>
      <c r="X2" s="32"/>
      <c r="Y2" s="33"/>
      <c r="Z2" s="34"/>
    </row>
    <row r="3" ht="12.75" customHeight="1">
      <c r="A3" s="16"/>
      <c r="B3" s="35"/>
      <c r="C3" s="36"/>
      <c r="D3" s="37"/>
      <c r="E3" s="38"/>
      <c r="F3" s="38"/>
      <c r="G3" s="39"/>
      <c r="H3" s="38"/>
      <c r="I3" s="40"/>
      <c r="J3" s="36"/>
      <c r="K3" s="36"/>
      <c r="L3" s="36"/>
      <c r="M3" s="36"/>
      <c r="N3" s="41"/>
      <c r="O3" s="42"/>
      <c r="P3" s="43"/>
      <c r="Q3" s="44"/>
      <c r="R3" s="44"/>
      <c r="S3" s="45"/>
      <c r="T3" s="46"/>
      <c r="U3" s="47"/>
      <c r="V3" s="48"/>
      <c r="W3" s="49"/>
      <c r="X3" s="49"/>
      <c r="Y3" s="49"/>
      <c r="Z3" s="34"/>
    </row>
    <row r="4" ht="12.75" customHeight="1">
      <c r="A4" s="16"/>
      <c r="B4" s="50"/>
      <c r="C4" s="51"/>
      <c r="D4" s="52"/>
      <c r="E4" s="53"/>
      <c r="F4" s="53"/>
      <c r="G4" s="54"/>
      <c r="H4" s="44"/>
      <c r="I4" s="45"/>
      <c r="J4" s="51"/>
      <c r="K4" s="51"/>
      <c r="L4" s="51"/>
      <c r="M4" s="51"/>
      <c r="N4" s="55"/>
      <c r="O4" s="56"/>
      <c r="P4" s="43"/>
      <c r="Q4" s="44"/>
      <c r="R4" s="44"/>
      <c r="S4" s="45"/>
      <c r="T4" s="46"/>
      <c r="U4" s="47"/>
      <c r="V4" s="57"/>
      <c r="W4" s="58"/>
      <c r="X4" s="58"/>
      <c r="Y4" s="58"/>
      <c r="Z4" s="59"/>
    </row>
    <row r="5" ht="13.5" customHeight="1">
      <c r="A5" s="16"/>
      <c r="B5" t="s" s="3">
        <v>7</v>
      </c>
      <c r="C5" s="4"/>
      <c r="D5" s="5"/>
      <c r="E5" s="5"/>
      <c r="F5" s="6"/>
      <c r="G5" s="7"/>
      <c r="H5" s="60"/>
      <c r="I5" s="61"/>
      <c r="J5" t="s" s="3">
        <v>8</v>
      </c>
      <c r="K5" s="4"/>
      <c r="L5" s="5"/>
      <c r="M5" s="5"/>
      <c r="N5" s="6"/>
      <c r="O5" s="7"/>
      <c r="P5" s="62"/>
      <c r="Q5" s="63"/>
      <c r="R5" s="63"/>
      <c r="S5" s="61"/>
      <c r="T5" s="44"/>
      <c r="U5" s="64"/>
      <c r="V5" t="s" s="65">
        <v>9</v>
      </c>
      <c r="W5" s="66"/>
      <c r="X5" s="67"/>
      <c r="Y5" s="67"/>
      <c r="Z5" s="68"/>
    </row>
    <row r="6" ht="12" customHeight="1">
      <c r="A6" s="16"/>
      <c r="B6" t="s" s="69">
        <v>10</v>
      </c>
      <c r="C6" s="70"/>
      <c r="D6" s="71"/>
      <c r="E6" t="s" s="72">
        <v>11</v>
      </c>
      <c r="F6" t="s" s="73">
        <v>12</v>
      </c>
      <c r="G6" t="s" s="73">
        <v>13</v>
      </c>
      <c r="H6" s="60"/>
      <c r="I6" s="61"/>
      <c r="J6" t="s" s="69">
        <v>10</v>
      </c>
      <c r="K6" s="70"/>
      <c r="L6" s="71"/>
      <c r="M6" t="s" s="72">
        <v>11</v>
      </c>
      <c r="N6" t="s" s="73">
        <v>12</v>
      </c>
      <c r="O6" t="s" s="73">
        <v>13</v>
      </c>
      <c r="P6" s="62"/>
      <c r="Q6" s="63"/>
      <c r="R6" s="63"/>
      <c r="S6" s="61"/>
      <c r="T6" s="44"/>
      <c r="U6" s="64"/>
      <c r="V6" t="s" s="74">
        <v>14</v>
      </c>
      <c r="W6" s="75"/>
      <c r="X6" s="76"/>
      <c r="Y6" t="s" s="77">
        <v>15</v>
      </c>
      <c r="Z6" s="78"/>
    </row>
    <row r="7" ht="12.75" customHeight="1">
      <c r="A7" s="16"/>
      <c r="B7" s="79"/>
      <c r="C7" s="52"/>
      <c r="D7" s="80"/>
      <c r="E7" t="s" s="81">
        <v>16</v>
      </c>
      <c r="F7" t="s" s="82">
        <v>17</v>
      </c>
      <c r="G7" t="s" s="82">
        <v>18</v>
      </c>
      <c r="H7" s="60"/>
      <c r="I7" s="61"/>
      <c r="J7" s="79"/>
      <c r="K7" s="52"/>
      <c r="L7" s="80"/>
      <c r="M7" t="s" s="81">
        <v>16</v>
      </c>
      <c r="N7" t="s" s="82">
        <v>17</v>
      </c>
      <c r="O7" t="s" s="82">
        <v>18</v>
      </c>
      <c r="P7" s="62"/>
      <c r="Q7" s="63"/>
      <c r="R7" s="63"/>
      <c r="S7" s="61"/>
      <c r="T7" s="44"/>
      <c r="U7" s="64"/>
      <c r="V7" t="s" s="83">
        <v>13</v>
      </c>
      <c r="W7" t="s" s="84">
        <v>11</v>
      </c>
      <c r="X7" s="85"/>
      <c r="Y7" t="s" s="86">
        <v>19</v>
      </c>
      <c r="Z7" t="s" s="83">
        <v>11</v>
      </c>
    </row>
    <row r="8" ht="12.75" customHeight="1">
      <c r="A8" s="16"/>
      <c r="B8" s="87"/>
      <c r="C8" s="88"/>
      <c r="D8" t="s" s="89">
        <v>20</v>
      </c>
      <c r="E8" s="90">
        <v>1878.05</v>
      </c>
      <c r="F8" s="91"/>
      <c r="G8" s="91">
        <v>66.44</v>
      </c>
      <c r="H8" s="60"/>
      <c r="I8" s="61"/>
      <c r="J8" s="87"/>
      <c r="K8" s="88"/>
      <c r="L8" t="s" s="89">
        <v>20</v>
      </c>
      <c r="M8" s="90">
        <f>$E$8</f>
        <v>1878.05</v>
      </c>
      <c r="N8" s="91">
        <f>$F$8</f>
        <v>0</v>
      </c>
      <c r="O8" s="91">
        <f>$G$8</f>
        <v>66.44</v>
      </c>
      <c r="P8" s="62"/>
      <c r="Q8" s="63"/>
      <c r="R8" s="63"/>
      <c r="S8" s="61"/>
      <c r="T8" s="44"/>
      <c r="U8" s="64"/>
      <c r="V8" s="92">
        <f>Y8*Z8/1000</f>
        <v>59.4</v>
      </c>
      <c r="W8" s="93">
        <v>1800</v>
      </c>
      <c r="X8" s="94"/>
      <c r="Y8" s="95">
        <v>33</v>
      </c>
      <c r="Z8" s="96">
        <v>1800</v>
      </c>
    </row>
    <row r="9" ht="12" customHeight="1">
      <c r="A9" s="16"/>
      <c r="B9" s="97"/>
      <c r="C9" s="98"/>
      <c r="D9" t="s" s="99">
        <v>21</v>
      </c>
      <c r="E9" s="100">
        <v>400</v>
      </c>
      <c r="F9" s="91">
        <f>'Loading Graph'!Z6*1000/'Loading Graph'!AA6</f>
        <v>37.5</v>
      </c>
      <c r="G9" s="91">
        <f>$E$9*$F$9/1000</f>
        <v>15</v>
      </c>
      <c r="H9" s="60"/>
      <c r="I9" s="61"/>
      <c r="J9" s="97"/>
      <c r="K9" s="98"/>
      <c r="L9" t="s" s="99">
        <v>21</v>
      </c>
      <c r="M9" s="90">
        <f>$E$9</f>
        <v>400</v>
      </c>
      <c r="N9" s="91">
        <f>$F$9</f>
        <v>37.5</v>
      </c>
      <c r="O9" s="91">
        <f>$G$9</f>
        <v>15</v>
      </c>
      <c r="P9" s="62"/>
      <c r="Q9" s="63"/>
      <c r="R9" s="63"/>
      <c r="S9" s="61"/>
      <c r="T9" s="44"/>
      <c r="U9" s="64"/>
      <c r="V9" s="92">
        <f>Y9*Z9/1000</f>
        <v>74.25</v>
      </c>
      <c r="W9" s="93">
        <v>2250</v>
      </c>
      <c r="X9" s="94"/>
      <c r="Y9" s="95">
        <v>33</v>
      </c>
      <c r="Z9" s="96">
        <v>2250</v>
      </c>
    </row>
    <row r="10" ht="12" customHeight="1">
      <c r="A10" s="16"/>
      <c r="B10" s="87"/>
      <c r="C10" s="88"/>
      <c r="D10" t="s" s="89">
        <v>22</v>
      </c>
      <c r="E10" s="100">
        <v>400</v>
      </c>
      <c r="F10" s="91">
        <f>'Loading Graph'!Z10*1000/'Loading Graph'!AA10</f>
        <v>73.75</v>
      </c>
      <c r="G10" s="91">
        <f>$E$10*$F$10/1000</f>
        <v>29.5</v>
      </c>
      <c r="H10" s="60"/>
      <c r="I10" s="61"/>
      <c r="J10" s="87"/>
      <c r="K10" s="88"/>
      <c r="L10" t="s" s="89">
        <v>22</v>
      </c>
      <c r="M10" s="90">
        <f>$E$10</f>
        <v>400</v>
      </c>
      <c r="N10" s="91">
        <f>$F$10</f>
        <v>73.75</v>
      </c>
      <c r="O10" s="91">
        <f>$G$10</f>
        <v>29.5</v>
      </c>
      <c r="P10" s="62"/>
      <c r="Q10" s="63"/>
      <c r="R10" s="63"/>
      <c r="S10" s="61"/>
      <c r="T10" s="44"/>
      <c r="U10" s="64"/>
      <c r="V10" s="92">
        <f>Y10*Z10/1000</f>
        <v>95.84999999999999</v>
      </c>
      <c r="W10" s="93">
        <v>2700</v>
      </c>
      <c r="X10" s="94"/>
      <c r="Y10" s="95">
        <v>35.5</v>
      </c>
      <c r="Z10" s="96">
        <v>2700</v>
      </c>
    </row>
    <row r="11" ht="12" customHeight="1">
      <c r="A11" s="16"/>
      <c r="B11" s="101"/>
      <c r="C11" s="88"/>
      <c r="D11" t="s" s="89">
        <v>23</v>
      </c>
      <c r="E11" s="100">
        <v>120</v>
      </c>
      <c r="F11" s="91">
        <f>'Loading Graph'!Z14*1000/'Loading Graph'!AA14</f>
        <v>125</v>
      </c>
      <c r="G11" s="91">
        <f>$E$11*$F$11/1000</f>
        <v>15</v>
      </c>
      <c r="H11" s="60"/>
      <c r="I11" s="61"/>
      <c r="J11" s="101"/>
      <c r="K11" s="88"/>
      <c r="L11" t="s" s="89">
        <v>23</v>
      </c>
      <c r="M11" s="90">
        <f>$E$11</f>
        <v>120</v>
      </c>
      <c r="N11" s="91">
        <f>$F$11</f>
        <v>125</v>
      </c>
      <c r="O11" s="91">
        <f>$G$11</f>
        <v>15</v>
      </c>
      <c r="P11" s="62"/>
      <c r="Q11" s="63"/>
      <c r="R11" s="63"/>
      <c r="S11" s="61"/>
      <c r="T11" s="44"/>
      <c r="U11" s="64"/>
      <c r="V11" s="92">
        <f>Y11*Z11/1000</f>
        <v>127.1</v>
      </c>
      <c r="W11" s="93">
        <v>3100</v>
      </c>
      <c r="X11" s="94"/>
      <c r="Y11" s="95">
        <v>41</v>
      </c>
      <c r="Z11" s="96">
        <v>3100</v>
      </c>
    </row>
    <row r="12" ht="12" customHeight="1">
      <c r="A12" s="16"/>
      <c r="B12" s="101"/>
      <c r="C12" s="88"/>
      <c r="D12" t="s" s="89">
        <v>24</v>
      </c>
      <c r="E12" s="100">
        <v>80</v>
      </c>
      <c r="F12" s="91">
        <f>'Loading Graph'!Z12*1000/'Loading Graph'!AA12</f>
        <v>100</v>
      </c>
      <c r="G12" s="91">
        <f>$E$12*$F$12/1000</f>
        <v>8</v>
      </c>
      <c r="H12" s="60"/>
      <c r="I12" s="61"/>
      <c r="J12" s="101"/>
      <c r="K12" s="88"/>
      <c r="L12" t="s" s="89">
        <v>24</v>
      </c>
      <c r="M12" s="90">
        <f>$E$12</f>
        <v>80</v>
      </c>
      <c r="N12" s="91">
        <f>$F$12</f>
        <v>100</v>
      </c>
      <c r="O12" s="91">
        <f>$G$12</f>
        <v>8</v>
      </c>
      <c r="P12" s="62"/>
      <c r="Q12" s="63"/>
      <c r="R12" s="63"/>
      <c r="S12" s="61"/>
      <c r="T12" s="44"/>
      <c r="U12" s="64"/>
      <c r="V12" s="92">
        <f>Y12*Z12/1000</f>
        <v>145.7</v>
      </c>
      <c r="W12" s="93">
        <v>3100</v>
      </c>
      <c r="X12" s="94"/>
      <c r="Y12" s="95">
        <v>47</v>
      </c>
      <c r="Z12" s="96">
        <v>3100</v>
      </c>
    </row>
    <row r="13" ht="12.75" customHeight="1">
      <c r="A13" s="16"/>
      <c r="B13" s="87"/>
      <c r="C13" t="s" s="102">
        <v>25</v>
      </c>
      <c r="D13" s="103">
        <v>25</v>
      </c>
      <c r="E13" s="90">
        <f>$D$13*6</f>
        <v>150</v>
      </c>
      <c r="F13" s="91">
        <f>'Loading Graph'!Z8*1000/'Loading Graph'!AA8</f>
        <v>46.40151515151515</v>
      </c>
      <c r="G13" s="91">
        <f>$E$13*$F$13/1000</f>
        <v>6.960227272727272</v>
      </c>
      <c r="H13" s="60"/>
      <c r="I13" s="104"/>
      <c r="J13" s="105"/>
      <c r="K13" t="s" s="106">
        <v>25</v>
      </c>
      <c r="L13" s="107">
        <v>10</v>
      </c>
      <c r="M13" s="108">
        <f>$L$13*6</f>
        <v>60</v>
      </c>
      <c r="N13" s="109">
        <f>$F$13</f>
        <v>46.40151515151515</v>
      </c>
      <c r="O13" s="109">
        <f>$M$13*$F$13/1000</f>
        <v>2.784090909090909</v>
      </c>
      <c r="P13" s="44"/>
      <c r="Q13" s="44"/>
      <c r="R13" s="45"/>
      <c r="S13" s="47"/>
      <c r="T13" s="44"/>
      <c r="U13" s="64"/>
      <c r="V13" s="92">
        <f>Y13*Z13/1000</f>
        <v>84.59999999999999</v>
      </c>
      <c r="W13" s="93">
        <v>1800</v>
      </c>
      <c r="X13" s="110"/>
      <c r="Y13" s="95">
        <v>47</v>
      </c>
      <c r="Z13" s="96">
        <v>1800</v>
      </c>
    </row>
    <row r="14" ht="13.5" customHeight="1">
      <c r="A14" s="16"/>
      <c r="B14" s="105"/>
      <c r="C14" t="s" s="106">
        <v>26</v>
      </c>
      <c r="D14" s="111">
        <v>2</v>
      </c>
      <c r="E14" s="108">
        <f>-$D$14*6</f>
        <v>-12</v>
      </c>
      <c r="F14" s="109">
        <f>$F$13</f>
        <v>46.40151515151515</v>
      </c>
      <c r="G14" s="109">
        <f>$E$14*$F$13/1000</f>
        <v>-0.5568181818181818</v>
      </c>
      <c r="H14" s="60"/>
      <c r="I14" s="104"/>
      <c r="J14" s="112"/>
      <c r="K14" s="113"/>
      <c r="L14" t="s" s="114">
        <v>27</v>
      </c>
      <c r="M14" s="115">
        <f>SUM(M8:M13)</f>
        <v>2938.05</v>
      </c>
      <c r="N14" s="116">
        <f>IF($M$14,$O$14*1000/$M$14,"")</f>
        <v>46.53565831387856</v>
      </c>
      <c r="O14" s="116">
        <f>SUM(O8:O13)</f>
        <v>136.7240909090909</v>
      </c>
      <c r="P14" s="44"/>
      <c r="Q14" s="44"/>
      <c r="R14" s="45"/>
      <c r="S14" s="47"/>
      <c r="T14" s="44"/>
      <c r="U14" s="64"/>
      <c r="V14" s="117"/>
      <c r="W14" s="118"/>
      <c r="X14" s="118"/>
      <c r="Y14" s="118"/>
      <c r="Z14" s="119"/>
    </row>
    <row r="15" ht="12.75" customHeight="1">
      <c r="A15" s="16"/>
      <c r="B15" s="112"/>
      <c r="C15" s="113"/>
      <c r="D15" t="s" s="114">
        <v>27</v>
      </c>
      <c r="E15" s="115">
        <f>SUM(E8:E14)</f>
        <v>3016.05</v>
      </c>
      <c r="F15" s="116">
        <f>IF($E$15,$G$15*1000/$E$15,"")</f>
        <v>46.5321891516749</v>
      </c>
      <c r="G15" s="116">
        <f>SUM(G8:G14)</f>
        <v>140.3434090909091</v>
      </c>
      <c r="H15" s="45"/>
      <c r="I15" s="43"/>
      <c r="J15" s="120"/>
      <c r="K15" s="121"/>
      <c r="L15" s="122"/>
      <c r="M15" s="122"/>
      <c r="N15" t="s" s="123">
        <v>28</v>
      </c>
      <c r="O15" s="124">
        <f>$N$14</f>
        <v>46.53565831387856</v>
      </c>
      <c r="P15" s="44"/>
      <c r="Q15" s="44"/>
      <c r="R15" s="45"/>
      <c r="S15" s="47"/>
      <c r="T15" s="44"/>
      <c r="U15" s="64"/>
      <c r="V15" s="125"/>
      <c r="W15" s="126"/>
      <c r="X15" s="126"/>
      <c r="Y15" s="126"/>
      <c r="Z15" s="127"/>
    </row>
    <row r="16" ht="13.5" customHeight="1">
      <c r="A16" s="16"/>
      <c r="B16" s="120"/>
      <c r="C16" s="121"/>
      <c r="D16" s="122"/>
      <c r="E16" s="122"/>
      <c r="F16" t="s" s="123">
        <v>28</v>
      </c>
      <c r="G16" s="124">
        <f>$F$15</f>
        <v>46.5321891516749</v>
      </c>
      <c r="H16" s="45"/>
      <c r="I16" s="128"/>
      <c r="J16" s="129"/>
      <c r="K16" s="129"/>
      <c r="L16" s="129"/>
      <c r="M16" s="129"/>
      <c r="N16" s="129"/>
      <c r="O16" s="130"/>
      <c r="P16" s="131"/>
      <c r="Q16" s="132"/>
      <c r="R16" s="132"/>
      <c r="S16" s="133"/>
      <c r="T16" s="44"/>
      <c r="U16" s="64"/>
      <c r="V16" s="134"/>
      <c r="W16" s="126"/>
      <c r="X16" s="126"/>
      <c r="Y16" s="126"/>
      <c r="Z16" s="127"/>
    </row>
    <row r="17" ht="12" customHeight="1">
      <c r="A17" s="16"/>
      <c r="B17" s="135"/>
      <c r="C17" s="129"/>
      <c r="D17" s="129"/>
      <c r="E17" s="129"/>
      <c r="F17" s="129"/>
      <c r="G17" s="129"/>
      <c r="H17" s="136"/>
      <c r="I17" s="132"/>
      <c r="J17" s="137"/>
      <c r="K17" s="137"/>
      <c r="L17" s="137"/>
      <c r="M17" s="137"/>
      <c r="N17" s="137"/>
      <c r="O17" s="131"/>
      <c r="P17" s="131"/>
      <c r="Q17" s="132"/>
      <c r="R17" s="132"/>
      <c r="S17" s="133"/>
      <c r="T17" s="44"/>
      <c r="U17" s="64"/>
      <c r="V17" s="48"/>
      <c r="W17" s="49"/>
      <c r="X17" s="49"/>
      <c r="Y17" s="49"/>
      <c r="Z17" s="34"/>
    </row>
    <row r="18" ht="11.25" customHeight="1">
      <c r="A18" s="16"/>
      <c r="B18" s="138"/>
      <c r="C18" s="137"/>
      <c r="D18" s="137"/>
      <c r="E18" s="137"/>
      <c r="F18" s="137"/>
      <c r="G18" s="137"/>
      <c r="H18" s="136"/>
      <c r="I18" s="132"/>
      <c r="J18" s="137"/>
      <c r="K18" s="137"/>
      <c r="L18" s="137"/>
      <c r="M18" s="137"/>
      <c r="N18" s="137"/>
      <c r="O18" s="137"/>
      <c r="P18" s="137"/>
      <c r="Q18" s="137"/>
      <c r="R18" s="137"/>
      <c r="S18" s="139"/>
      <c r="T18" s="44"/>
      <c r="U18" s="64"/>
      <c r="V18" s="48"/>
      <c r="W18" s="49"/>
      <c r="X18" s="49"/>
      <c r="Y18" s="49"/>
      <c r="Z18" s="34"/>
    </row>
    <row r="19" ht="11.25" customHeight="1">
      <c r="A19" s="16"/>
      <c r="B19" s="138"/>
      <c r="C19" s="137"/>
      <c r="D19" s="137"/>
      <c r="E19" s="137"/>
      <c r="F19" s="137"/>
      <c r="G19" s="137"/>
      <c r="H19" s="136"/>
      <c r="I19" s="132"/>
      <c r="J19" s="137"/>
      <c r="K19" s="137"/>
      <c r="L19" s="137"/>
      <c r="M19" s="137"/>
      <c r="N19" s="137"/>
      <c r="O19" s="137"/>
      <c r="P19" s="137"/>
      <c r="Q19" s="137"/>
      <c r="R19" s="137"/>
      <c r="S19" s="139"/>
      <c r="T19" s="44"/>
      <c r="U19" s="64"/>
      <c r="V19" s="48"/>
      <c r="W19" s="49"/>
      <c r="X19" s="49"/>
      <c r="Y19" s="49"/>
      <c r="Z19" s="34"/>
    </row>
    <row r="20" ht="11.25" customHeight="1">
      <c r="A20" s="16"/>
      <c r="B20" s="138"/>
      <c r="C20" s="137"/>
      <c r="D20" s="137"/>
      <c r="E20" s="137"/>
      <c r="F20" s="137"/>
      <c r="G20" s="137"/>
      <c r="H20" s="136"/>
      <c r="I20" s="132"/>
      <c r="J20" s="137"/>
      <c r="K20" s="137"/>
      <c r="L20" s="137"/>
      <c r="M20" s="137"/>
      <c r="N20" s="137"/>
      <c r="O20" s="137"/>
      <c r="P20" s="137"/>
      <c r="Q20" s="137"/>
      <c r="R20" s="137"/>
      <c r="S20" s="139"/>
      <c r="T20" s="44"/>
      <c r="U20" s="64"/>
      <c r="V20" s="48"/>
      <c r="W20" s="49"/>
      <c r="X20" s="49"/>
      <c r="Y20" s="49"/>
      <c r="Z20" s="34"/>
    </row>
    <row r="21" ht="12" customHeight="1">
      <c r="A21" s="16"/>
      <c r="B21" s="138"/>
      <c r="C21" s="137"/>
      <c r="D21" s="137"/>
      <c r="E21" s="137"/>
      <c r="F21" s="137"/>
      <c r="G21" s="137"/>
      <c r="H21" s="136"/>
      <c r="I21" s="132"/>
      <c r="J21" s="137"/>
      <c r="K21" s="137"/>
      <c r="L21" s="137"/>
      <c r="M21" s="137"/>
      <c r="N21" s="137"/>
      <c r="O21" s="137"/>
      <c r="P21" s="137"/>
      <c r="Q21" s="137"/>
      <c r="R21" s="137"/>
      <c r="S21" s="139"/>
      <c r="T21" s="44"/>
      <c r="U21" s="64"/>
      <c r="V21" s="48"/>
      <c r="W21" s="126"/>
      <c r="X21" s="126"/>
      <c r="Y21" s="126"/>
      <c r="Z21" s="34"/>
    </row>
    <row r="22" ht="11.25" customHeight="1">
      <c r="A22" s="16"/>
      <c r="B22" s="138"/>
      <c r="C22" s="137"/>
      <c r="D22" s="137"/>
      <c r="E22" s="137"/>
      <c r="F22" s="137"/>
      <c r="G22" s="137"/>
      <c r="H22" s="136"/>
      <c r="I22" s="132"/>
      <c r="J22" s="137"/>
      <c r="K22" s="137"/>
      <c r="L22" s="137"/>
      <c r="M22" s="137"/>
      <c r="N22" s="137"/>
      <c r="O22" s="137"/>
      <c r="P22" s="137"/>
      <c r="Q22" s="137"/>
      <c r="R22" s="137"/>
      <c r="S22" s="139"/>
      <c r="T22" s="44"/>
      <c r="U22" s="64"/>
      <c r="V22" s="48"/>
      <c r="W22" s="49"/>
      <c r="X22" s="49"/>
      <c r="Y22" s="49"/>
      <c r="Z22" s="34"/>
    </row>
    <row r="23" ht="11.25" customHeight="1">
      <c r="A23" s="16"/>
      <c r="B23" s="138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9"/>
      <c r="T23" s="44"/>
      <c r="U23" s="64"/>
      <c r="V23" s="48"/>
      <c r="W23" s="49"/>
      <c r="X23" s="49"/>
      <c r="Y23" s="49"/>
      <c r="Z23" s="34"/>
    </row>
    <row r="24" ht="11.25" customHeight="1">
      <c r="A24" s="16"/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9"/>
      <c r="T24" s="44"/>
      <c r="U24" s="140"/>
      <c r="V24" s="48"/>
      <c r="W24" s="49"/>
      <c r="X24" s="49"/>
      <c r="Y24" s="49"/>
      <c r="Z24" s="34"/>
    </row>
    <row r="25" ht="11.25" customHeight="1">
      <c r="A25" s="16"/>
      <c r="B25" s="138"/>
      <c r="C25" s="137"/>
      <c r="D25" s="137"/>
      <c r="E25" s="137"/>
      <c r="F25" s="137"/>
      <c r="G25" s="137"/>
      <c r="H25" s="137"/>
      <c r="I25" s="137"/>
      <c r="J25" s="132"/>
      <c r="K25" s="132"/>
      <c r="L25" s="132"/>
      <c r="M25" s="132"/>
      <c r="N25" s="132"/>
      <c r="O25" s="137"/>
      <c r="P25" s="137"/>
      <c r="Q25" s="137"/>
      <c r="R25" s="137"/>
      <c r="S25" s="139"/>
      <c r="T25" s="44"/>
      <c r="U25" s="140"/>
      <c r="V25" s="48"/>
      <c r="W25" s="49"/>
      <c r="X25" s="49"/>
      <c r="Y25" s="49"/>
      <c r="Z25" s="34"/>
    </row>
    <row r="26" ht="11.25" customHeight="1">
      <c r="A26" s="16"/>
      <c r="B26" s="138"/>
      <c r="C26" s="137"/>
      <c r="D26" s="137"/>
      <c r="E26" s="137"/>
      <c r="F26" s="137"/>
      <c r="G26" s="137"/>
      <c r="H26" s="137"/>
      <c r="I26" s="137"/>
      <c r="J26" s="132"/>
      <c r="K26" s="132"/>
      <c r="L26" s="132"/>
      <c r="M26" s="132"/>
      <c r="N26" s="141"/>
      <c r="O26" s="44"/>
      <c r="P26" s="44"/>
      <c r="Q26" s="44"/>
      <c r="R26" s="44"/>
      <c r="S26" s="44"/>
      <c r="T26" s="44"/>
      <c r="U26" s="140"/>
      <c r="V26" s="48"/>
      <c r="W26" s="49"/>
      <c r="X26" s="49"/>
      <c r="Y26" s="49"/>
      <c r="Z26" s="34"/>
    </row>
    <row r="27" ht="11.25" customHeight="1">
      <c r="A27" s="16"/>
      <c r="B27" s="138"/>
      <c r="C27" s="137"/>
      <c r="D27" s="137"/>
      <c r="E27" s="137"/>
      <c r="F27" s="137"/>
      <c r="G27" s="137"/>
      <c r="H27" s="137"/>
      <c r="I27" s="137"/>
      <c r="J27" s="132"/>
      <c r="K27" s="132"/>
      <c r="L27" s="132"/>
      <c r="M27" s="132"/>
      <c r="N27" s="141"/>
      <c r="O27" s="44"/>
      <c r="P27" s="44"/>
      <c r="Q27" s="44"/>
      <c r="R27" s="44"/>
      <c r="S27" s="44"/>
      <c r="T27" s="44"/>
      <c r="U27" s="140"/>
      <c r="V27" s="48"/>
      <c r="W27" s="49"/>
      <c r="X27" s="49"/>
      <c r="Y27" s="49"/>
      <c r="Z27" s="34"/>
    </row>
    <row r="28" ht="11.25" customHeight="1">
      <c r="A28" s="16"/>
      <c r="B28" s="138"/>
      <c r="C28" s="137"/>
      <c r="D28" s="137"/>
      <c r="E28" s="137"/>
      <c r="F28" s="137"/>
      <c r="G28" s="137"/>
      <c r="H28" s="137"/>
      <c r="I28" s="137"/>
      <c r="J28" s="132"/>
      <c r="K28" s="132"/>
      <c r="L28" s="132"/>
      <c r="M28" s="132"/>
      <c r="N28" s="141"/>
      <c r="O28" s="44"/>
      <c r="P28" s="138"/>
      <c r="Q28" s="139"/>
      <c r="R28" s="44"/>
      <c r="S28" s="44"/>
      <c r="T28" s="44"/>
      <c r="U28" s="140"/>
      <c r="V28" s="48"/>
      <c r="W28" s="49"/>
      <c r="X28" s="49"/>
      <c r="Y28" s="49"/>
      <c r="Z28" s="34"/>
    </row>
    <row r="29" ht="11.25" customHeight="1">
      <c r="A29" s="16"/>
      <c r="B29" s="142"/>
      <c r="C29" s="141"/>
      <c r="D29" s="44"/>
      <c r="E29" s="44"/>
      <c r="F29" s="143"/>
      <c r="G29" s="44"/>
      <c r="H29" s="144"/>
      <c r="I29" s="132"/>
      <c r="J29" s="132"/>
      <c r="K29" s="132"/>
      <c r="L29" s="132"/>
      <c r="M29" s="132"/>
      <c r="N29" s="141"/>
      <c r="O29" s="44"/>
      <c r="P29" s="138"/>
      <c r="Q29" s="139"/>
      <c r="R29" s="44"/>
      <c r="S29" s="44"/>
      <c r="T29" s="44"/>
      <c r="U29" s="140"/>
      <c r="V29" s="48"/>
      <c r="W29" s="49"/>
      <c r="X29" s="49"/>
      <c r="Y29" s="49"/>
      <c r="Z29" s="34"/>
    </row>
    <row r="30" ht="11.25" customHeight="1">
      <c r="A30" s="16"/>
      <c r="B30" s="142"/>
      <c r="C30" s="141"/>
      <c r="D30" s="44"/>
      <c r="E30" s="44"/>
      <c r="F30" s="143"/>
      <c r="G30" s="44"/>
      <c r="H30" s="144"/>
      <c r="I30" s="132"/>
      <c r="J30" s="132"/>
      <c r="K30" s="132"/>
      <c r="L30" s="132"/>
      <c r="M30" s="132"/>
      <c r="N30" s="141"/>
      <c r="O30" s="44"/>
      <c r="P30" s="138"/>
      <c r="Q30" s="139"/>
      <c r="R30" s="44"/>
      <c r="S30" s="44"/>
      <c r="T30" s="44"/>
      <c r="U30" s="140"/>
      <c r="V30" s="48"/>
      <c r="W30" s="49"/>
      <c r="X30" s="49"/>
      <c r="Y30" s="49"/>
      <c r="Z30" s="34"/>
    </row>
    <row r="31" ht="11.25" customHeight="1">
      <c r="A31" s="16"/>
      <c r="B31" s="142"/>
      <c r="C31" s="141"/>
      <c r="D31" s="44"/>
      <c r="E31" s="44"/>
      <c r="F31" s="143"/>
      <c r="G31" s="44"/>
      <c r="H31" s="144"/>
      <c r="I31" s="132"/>
      <c r="J31" s="132"/>
      <c r="K31" s="132"/>
      <c r="L31" s="132"/>
      <c r="M31" s="132"/>
      <c r="N31" s="141"/>
      <c r="O31" s="44"/>
      <c r="P31" s="138"/>
      <c r="Q31" s="139"/>
      <c r="R31" s="44"/>
      <c r="S31" s="44"/>
      <c r="T31" s="44"/>
      <c r="U31" s="140"/>
      <c r="V31" s="48"/>
      <c r="W31" s="49"/>
      <c r="X31" s="49"/>
      <c r="Y31" s="49"/>
      <c r="Z31" s="34"/>
    </row>
    <row r="32" ht="11.25" customHeight="1">
      <c r="A32" s="16"/>
      <c r="B32" s="142"/>
      <c r="C32" s="141"/>
      <c r="D32" s="44"/>
      <c r="E32" s="44"/>
      <c r="F32" s="143"/>
      <c r="G32" s="44"/>
      <c r="H32" s="144"/>
      <c r="I32" s="132"/>
      <c r="J32" s="132"/>
      <c r="K32" s="131"/>
      <c r="L32" s="131"/>
      <c r="M32" s="132"/>
      <c r="N32" s="141"/>
      <c r="O32" s="44"/>
      <c r="P32" s="138"/>
      <c r="Q32" s="139"/>
      <c r="R32" s="44"/>
      <c r="S32" s="44"/>
      <c r="T32" s="44"/>
      <c r="U32" s="140"/>
      <c r="V32" s="48"/>
      <c r="W32" s="49"/>
      <c r="X32" s="49"/>
      <c r="Y32" s="49"/>
      <c r="Z32" s="34"/>
    </row>
    <row r="33" ht="11.25" customHeight="1">
      <c r="A33" s="16"/>
      <c r="B33" s="44"/>
      <c r="C33" s="44"/>
      <c r="D33" s="143"/>
      <c r="E33" s="44"/>
      <c r="F33" s="44"/>
      <c r="G33" s="145"/>
      <c r="H33" s="132"/>
      <c r="I33" s="132"/>
      <c r="J33" s="132"/>
      <c r="K33" s="131"/>
      <c r="L33" s="131"/>
      <c r="M33" s="132"/>
      <c r="N33" s="132"/>
      <c r="O33" s="146"/>
      <c r="P33" s="147"/>
      <c r="Q33" s="148"/>
      <c r="R33" s="44"/>
      <c r="S33" s="44"/>
      <c r="T33" s="44"/>
      <c r="U33" s="64"/>
      <c r="V33" s="48"/>
      <c r="W33" s="49"/>
      <c r="X33" s="49"/>
      <c r="Y33" s="49"/>
      <c r="Z33" s="34"/>
    </row>
    <row r="34" ht="11.25" customHeight="1">
      <c r="A34" s="16"/>
      <c r="B34" s="44"/>
      <c r="C34" s="44"/>
      <c r="D34" s="143"/>
      <c r="E34" s="44"/>
      <c r="F34" s="44"/>
      <c r="G34" s="145"/>
      <c r="H34" s="132"/>
      <c r="I34" s="132"/>
      <c r="J34" s="132"/>
      <c r="K34" s="131"/>
      <c r="L34" s="131"/>
      <c r="M34" s="132"/>
      <c r="N34" s="132"/>
      <c r="O34" s="146"/>
      <c r="P34" s="147"/>
      <c r="Q34" s="148"/>
      <c r="R34" s="44"/>
      <c r="S34" s="44"/>
      <c r="T34" s="44"/>
      <c r="U34" s="64"/>
      <c r="V34" s="48"/>
      <c r="W34" s="49"/>
      <c r="X34" s="49"/>
      <c r="Y34" s="49"/>
      <c r="Z34" s="34"/>
    </row>
    <row r="35" ht="11.25" customHeight="1">
      <c r="A35" s="16"/>
      <c r="B35" s="44"/>
      <c r="C35" s="44"/>
      <c r="D35" s="143"/>
      <c r="E35" s="44"/>
      <c r="F35" s="44"/>
      <c r="G35" s="145"/>
      <c r="H35" s="132"/>
      <c r="I35" s="132"/>
      <c r="J35" s="131"/>
      <c r="K35" s="131"/>
      <c r="L35" s="132"/>
      <c r="M35" s="132"/>
      <c r="N35" s="146"/>
      <c r="O35" s="147"/>
      <c r="P35" s="148"/>
      <c r="Q35" s="44"/>
      <c r="R35" s="44"/>
      <c r="S35" s="44"/>
      <c r="T35" s="44"/>
      <c r="U35" s="64"/>
      <c r="V35" s="48"/>
      <c r="W35" s="49"/>
      <c r="X35" s="49"/>
      <c r="Y35" s="49"/>
      <c r="Z35" s="34"/>
    </row>
    <row r="36" ht="11.25" customHeight="1">
      <c r="A36" s="16"/>
      <c r="B36" s="44"/>
      <c r="C36" s="44"/>
      <c r="D36" s="149"/>
      <c r="E36" s="44"/>
      <c r="F36" s="44"/>
      <c r="G36" s="145"/>
      <c r="H36" s="132"/>
      <c r="I36" s="132"/>
      <c r="J36" s="132"/>
      <c r="K36" s="131"/>
      <c r="L36" s="131"/>
      <c r="M36" s="132"/>
      <c r="N36" s="132"/>
      <c r="O36" s="146"/>
      <c r="P36" s="147"/>
      <c r="Q36" s="148"/>
      <c r="R36" s="44"/>
      <c r="S36" s="44"/>
      <c r="T36" s="44"/>
      <c r="U36" s="64"/>
      <c r="V36" s="48"/>
      <c r="W36" s="49"/>
      <c r="X36" s="49"/>
      <c r="Y36" s="49"/>
      <c r="Z36" s="34"/>
    </row>
    <row r="37" ht="11.25" customHeight="1">
      <c r="A37" s="16"/>
      <c r="B37" s="142"/>
      <c r="C37" s="132"/>
      <c r="D37" s="141"/>
      <c r="E37" s="44"/>
      <c r="F37" s="44"/>
      <c r="G37" s="145"/>
      <c r="H37" s="132"/>
      <c r="I37" s="132"/>
      <c r="J37" s="132"/>
      <c r="K37" s="131"/>
      <c r="L37" s="131"/>
      <c r="M37" s="132"/>
      <c r="N37" s="132"/>
      <c r="O37" s="146"/>
      <c r="P37" s="147"/>
      <c r="Q37" s="148"/>
      <c r="R37" s="44"/>
      <c r="S37" s="44"/>
      <c r="T37" s="44"/>
      <c r="U37" s="64"/>
      <c r="V37" s="48"/>
      <c r="W37" s="49"/>
      <c r="X37" s="49"/>
      <c r="Y37" s="49"/>
      <c r="Z37" s="34"/>
    </row>
    <row r="38" ht="11.25" customHeight="1">
      <c r="A38" s="16"/>
      <c r="B38" s="142"/>
      <c r="C38" s="132"/>
      <c r="D38" s="132"/>
      <c r="E38" s="132"/>
      <c r="F38" s="132"/>
      <c r="G38" s="132"/>
      <c r="H38" s="132"/>
      <c r="I38" s="132"/>
      <c r="J38" s="132"/>
      <c r="K38" s="131"/>
      <c r="L38" s="131"/>
      <c r="M38" s="132"/>
      <c r="N38" s="132"/>
      <c r="O38" s="146"/>
      <c r="P38" s="147"/>
      <c r="Q38" s="148"/>
      <c r="R38" s="44"/>
      <c r="S38" s="44"/>
      <c r="T38" s="44"/>
      <c r="U38" s="64"/>
      <c r="V38" s="48"/>
      <c r="W38" s="49"/>
      <c r="X38" s="49"/>
      <c r="Y38" s="49"/>
      <c r="Z38" s="34"/>
    </row>
    <row r="39" ht="11.25" customHeight="1">
      <c r="A39" s="16"/>
      <c r="B39" s="142"/>
      <c r="C39" s="132"/>
      <c r="D39" s="136"/>
      <c r="E39" s="132"/>
      <c r="F39" s="132"/>
      <c r="G39" s="132"/>
      <c r="H39" s="132"/>
      <c r="I39" s="132"/>
      <c r="J39" s="132"/>
      <c r="K39" s="132"/>
      <c r="L39" s="131"/>
      <c r="M39" s="131"/>
      <c r="N39" s="132"/>
      <c r="O39" s="132"/>
      <c r="P39" s="146"/>
      <c r="Q39" s="147"/>
      <c r="R39" s="148"/>
      <c r="S39" s="44"/>
      <c r="T39" s="44"/>
      <c r="U39" s="64"/>
      <c r="V39" s="48"/>
      <c r="W39" s="49"/>
      <c r="X39" s="49"/>
      <c r="Y39" s="49"/>
      <c r="Z39" s="34"/>
    </row>
    <row r="40" ht="11.25" customHeight="1">
      <c r="A40" s="16"/>
      <c r="B40" s="142"/>
      <c r="C40" s="141"/>
      <c r="D40" s="44"/>
      <c r="E40" s="144"/>
      <c r="F40" s="132"/>
      <c r="G40" s="132"/>
      <c r="H40" s="132"/>
      <c r="I40" s="132"/>
      <c r="J40" s="132"/>
      <c r="K40" s="132"/>
      <c r="L40" s="132"/>
      <c r="M40" s="132"/>
      <c r="N40" s="132"/>
      <c r="O40" s="131"/>
      <c r="P40" s="131"/>
      <c r="Q40" s="132"/>
      <c r="R40" s="132"/>
      <c r="S40" s="146"/>
      <c r="T40" s="150"/>
      <c r="U40" s="64"/>
      <c r="V40" s="48"/>
      <c r="W40" s="49"/>
      <c r="X40" s="49"/>
      <c r="Y40" s="49"/>
      <c r="Z40" s="34"/>
    </row>
    <row r="41" ht="11.25" customHeight="1">
      <c r="A41" s="16"/>
      <c r="B41" s="142"/>
      <c r="C41" s="141"/>
      <c r="D41" s="44"/>
      <c r="E41" s="44"/>
      <c r="F41" s="143"/>
      <c r="G41" s="44"/>
      <c r="H41" s="144"/>
      <c r="I41" s="132"/>
      <c r="J41" s="132"/>
      <c r="K41" s="132"/>
      <c r="L41" s="132"/>
      <c r="M41" s="132"/>
      <c r="N41" s="132"/>
      <c r="O41" s="131"/>
      <c r="P41" s="131"/>
      <c r="Q41" s="132"/>
      <c r="R41" s="132"/>
      <c r="S41" s="146"/>
      <c r="T41" s="147"/>
      <c r="U41" s="148"/>
      <c r="V41" s="48"/>
      <c r="W41" s="49"/>
      <c r="X41" s="49"/>
      <c r="Y41" s="49"/>
      <c r="Z41" s="34"/>
    </row>
    <row r="42" ht="11.25" customHeight="1">
      <c r="A42" s="16"/>
      <c r="B42" s="142"/>
      <c r="C42" s="141"/>
      <c r="D42" s="44"/>
      <c r="E42" s="44"/>
      <c r="F42" s="143"/>
      <c r="G42" s="44"/>
      <c r="H42" s="144"/>
      <c r="I42" s="132"/>
      <c r="J42" s="132"/>
      <c r="K42" s="132"/>
      <c r="L42" s="132"/>
      <c r="M42" s="132"/>
      <c r="N42" s="132"/>
      <c r="O42" s="131"/>
      <c r="P42" s="131"/>
      <c r="Q42" s="132"/>
      <c r="R42" s="132"/>
      <c r="S42" s="146"/>
      <c r="T42" s="147"/>
      <c r="U42" s="148"/>
      <c r="V42" s="48"/>
      <c r="W42" s="49"/>
      <c r="X42" s="49"/>
      <c r="Y42" s="49"/>
      <c r="Z42" s="34"/>
    </row>
    <row r="43" ht="11.25" customHeight="1">
      <c r="A43" s="16"/>
      <c r="B43" s="142"/>
      <c r="C43" s="141"/>
      <c r="D43" s="44"/>
      <c r="E43" s="44"/>
      <c r="F43" s="143"/>
      <c r="G43" s="44"/>
      <c r="H43" s="144"/>
      <c r="I43" s="132"/>
      <c r="J43" s="132"/>
      <c r="K43" s="132"/>
      <c r="L43" s="132"/>
      <c r="M43" s="132"/>
      <c r="N43" s="132"/>
      <c r="O43" s="131"/>
      <c r="P43" s="131"/>
      <c r="Q43" s="132"/>
      <c r="R43" s="132"/>
      <c r="S43" s="146"/>
      <c r="T43" s="147"/>
      <c r="U43" s="148"/>
      <c r="V43" s="48"/>
      <c r="W43" s="49"/>
      <c r="X43" s="49"/>
      <c r="Y43" s="49"/>
      <c r="Z43" s="34"/>
    </row>
    <row r="44" ht="11.25" customHeight="1">
      <c r="A44" s="16"/>
      <c r="B44" s="142"/>
      <c r="C44" s="141"/>
      <c r="D44" s="44"/>
      <c r="E44" s="44"/>
      <c r="F44" s="143"/>
      <c r="G44" s="44"/>
      <c r="H44" s="144"/>
      <c r="I44" s="132"/>
      <c r="J44" s="132"/>
      <c r="K44" s="132"/>
      <c r="L44" s="132"/>
      <c r="M44" s="132"/>
      <c r="N44" s="132"/>
      <c r="O44" s="131"/>
      <c r="P44" s="131"/>
      <c r="Q44" s="132"/>
      <c r="R44" s="132"/>
      <c r="S44" s="146"/>
      <c r="T44" s="147"/>
      <c r="U44" s="148"/>
      <c r="V44" s="48"/>
      <c r="W44" s="49"/>
      <c r="X44" s="49"/>
      <c r="Y44" s="49"/>
      <c r="Z44" s="34"/>
    </row>
    <row r="45" ht="11.25" customHeight="1">
      <c r="A45" s="16"/>
      <c r="B45" s="142"/>
      <c r="C45" s="141"/>
      <c r="D45" s="44"/>
      <c r="E45" s="44"/>
      <c r="F45" s="143"/>
      <c r="G45" s="44"/>
      <c r="H45" s="144"/>
      <c r="I45" s="132"/>
      <c r="J45" s="132"/>
      <c r="K45" s="132"/>
      <c r="L45" s="132"/>
      <c r="M45" s="132"/>
      <c r="N45" s="132"/>
      <c r="O45" s="131"/>
      <c r="P45" s="131"/>
      <c r="Q45" s="132"/>
      <c r="R45" s="132"/>
      <c r="S45" s="146"/>
      <c r="T45" s="147"/>
      <c r="U45" s="148"/>
      <c r="V45" s="48"/>
      <c r="W45" s="49"/>
      <c r="X45" s="49"/>
      <c r="Y45" s="49"/>
      <c r="Z45" s="34"/>
    </row>
    <row r="46" ht="11.25" customHeight="1">
      <c r="A46" s="16"/>
      <c r="B46" s="142"/>
      <c r="C46" s="141"/>
      <c r="D46" s="44"/>
      <c r="E46" s="44"/>
      <c r="F46" s="143"/>
      <c r="G46" s="44"/>
      <c r="H46" s="144"/>
      <c r="I46" s="132"/>
      <c r="J46" s="132"/>
      <c r="K46" s="132"/>
      <c r="L46" s="132"/>
      <c r="M46" s="132"/>
      <c r="N46" s="132"/>
      <c r="O46" s="131"/>
      <c r="P46" s="131"/>
      <c r="Q46" s="132"/>
      <c r="R46" s="132"/>
      <c r="S46" s="146"/>
      <c r="T46" s="147"/>
      <c r="U46" s="148"/>
      <c r="V46" s="48"/>
      <c r="W46" s="49"/>
      <c r="X46" s="49"/>
      <c r="Y46" s="49"/>
      <c r="Z46" s="34"/>
    </row>
    <row r="47" ht="11.25" customHeight="1">
      <c r="A47" s="16"/>
      <c r="B47" s="142"/>
      <c r="C47" s="141"/>
      <c r="D47" s="44"/>
      <c r="E47" s="44"/>
      <c r="F47" s="143"/>
      <c r="G47" s="44"/>
      <c r="H47" s="144"/>
      <c r="I47" s="132"/>
      <c r="J47" s="132"/>
      <c r="K47" s="132"/>
      <c r="L47" s="132"/>
      <c r="M47" s="132"/>
      <c r="N47" s="132"/>
      <c r="O47" s="131"/>
      <c r="P47" s="131"/>
      <c r="Q47" s="132"/>
      <c r="R47" s="132"/>
      <c r="S47" s="146"/>
      <c r="T47" s="147"/>
      <c r="U47" s="148"/>
      <c r="V47" s="48"/>
      <c r="W47" s="49"/>
      <c r="X47" s="49"/>
      <c r="Y47" s="49"/>
      <c r="Z47" s="34"/>
    </row>
    <row r="48" ht="11.25" customHeight="1">
      <c r="A48" s="16"/>
      <c r="B48" s="142"/>
      <c r="C48" s="141"/>
      <c r="D48" s="44"/>
      <c r="E48" s="44"/>
      <c r="F48" s="143"/>
      <c r="G48" s="44"/>
      <c r="H48" s="144"/>
      <c r="I48" s="132"/>
      <c r="J48" s="132"/>
      <c r="K48" s="132"/>
      <c r="L48" s="132"/>
      <c r="M48" s="132"/>
      <c r="N48" s="132"/>
      <c r="O48" s="131"/>
      <c r="P48" s="131"/>
      <c r="Q48" s="132"/>
      <c r="R48" s="132"/>
      <c r="S48" s="146"/>
      <c r="T48" s="147"/>
      <c r="U48" s="148"/>
      <c r="V48" s="48"/>
      <c r="W48" s="49"/>
      <c r="X48" s="49"/>
      <c r="Y48" s="49"/>
      <c r="Z48" s="34"/>
    </row>
    <row r="49" ht="11.25" customHeight="1">
      <c r="A49" s="16"/>
      <c r="B49" s="142"/>
      <c r="C49" s="141"/>
      <c r="D49" s="44"/>
      <c r="E49" s="44"/>
      <c r="F49" s="143"/>
      <c r="G49" s="44"/>
      <c r="H49" s="144"/>
      <c r="I49" s="132"/>
      <c r="J49" s="132"/>
      <c r="K49" s="132"/>
      <c r="L49" s="132"/>
      <c r="M49" s="132"/>
      <c r="N49" s="132"/>
      <c r="O49" s="131"/>
      <c r="P49" s="131"/>
      <c r="Q49" s="132"/>
      <c r="R49" s="132"/>
      <c r="S49" s="146"/>
      <c r="T49" s="147"/>
      <c r="U49" s="148"/>
      <c r="V49" s="48"/>
      <c r="W49" s="49"/>
      <c r="X49" s="49"/>
      <c r="Y49" s="49"/>
      <c r="Z49" s="34"/>
    </row>
    <row r="50" ht="11.25" customHeight="1">
      <c r="A50" s="16"/>
      <c r="B50" s="142"/>
      <c r="C50" s="141"/>
      <c r="D50" s="44"/>
      <c r="E50" s="44"/>
      <c r="F50" s="143"/>
      <c r="G50" s="44"/>
      <c r="H50" s="144"/>
      <c r="I50" s="132"/>
      <c r="J50" s="132"/>
      <c r="K50" s="132"/>
      <c r="L50" s="132"/>
      <c r="M50" s="132"/>
      <c r="N50" s="132"/>
      <c r="O50" s="131"/>
      <c r="P50" s="131"/>
      <c r="Q50" s="132"/>
      <c r="R50" s="132"/>
      <c r="S50" s="146"/>
      <c r="T50" s="147"/>
      <c r="U50" s="148"/>
      <c r="V50" s="48"/>
      <c r="W50" s="49"/>
      <c r="X50" s="49"/>
      <c r="Y50" s="49"/>
      <c r="Z50" s="34"/>
    </row>
    <row r="51" ht="11.25" customHeight="1">
      <c r="A51" s="16"/>
      <c r="B51" s="142"/>
      <c r="C51" s="141"/>
      <c r="D51" s="44"/>
      <c r="E51" s="44"/>
      <c r="F51" s="143"/>
      <c r="G51" s="44"/>
      <c r="H51" s="144"/>
      <c r="I51" s="132"/>
      <c r="J51" s="132"/>
      <c r="K51" s="132"/>
      <c r="L51" s="132"/>
      <c r="M51" s="132"/>
      <c r="N51" s="132"/>
      <c r="O51" s="131"/>
      <c r="P51" s="131"/>
      <c r="Q51" s="132"/>
      <c r="R51" s="132"/>
      <c r="S51" s="146"/>
      <c r="T51" s="147"/>
      <c r="U51" s="148"/>
      <c r="V51" s="48"/>
      <c r="W51" s="49"/>
      <c r="X51" s="49"/>
      <c r="Y51" s="49"/>
      <c r="Z51" s="34"/>
    </row>
    <row r="52" ht="11.25" customHeight="1">
      <c r="A52" s="16"/>
      <c r="B52" s="142"/>
      <c r="C52" s="141"/>
      <c r="D52" s="44"/>
      <c r="E52" s="44"/>
      <c r="F52" s="143"/>
      <c r="G52" s="44"/>
      <c r="H52" s="144"/>
      <c r="I52" s="132"/>
      <c r="J52" s="132"/>
      <c r="K52" s="132"/>
      <c r="L52" s="132"/>
      <c r="M52" s="132"/>
      <c r="N52" s="132"/>
      <c r="O52" s="131"/>
      <c r="P52" s="131"/>
      <c r="Q52" s="132"/>
      <c r="R52" s="132"/>
      <c r="S52" s="146"/>
      <c r="T52" s="147"/>
      <c r="U52" s="148"/>
      <c r="V52" s="48"/>
      <c r="W52" s="49"/>
      <c r="X52" s="49"/>
      <c r="Y52" s="49"/>
      <c r="Z52" s="34"/>
    </row>
    <row r="53" ht="11.25" customHeight="1">
      <c r="A53" s="16"/>
      <c r="B53" s="142"/>
      <c r="C53" s="141"/>
      <c r="D53" s="44"/>
      <c r="E53" s="44"/>
      <c r="F53" s="143"/>
      <c r="G53" s="44"/>
      <c r="H53" s="144"/>
      <c r="I53" s="132"/>
      <c r="J53" s="132"/>
      <c r="K53" s="132"/>
      <c r="L53" s="132"/>
      <c r="M53" s="132"/>
      <c r="N53" s="132"/>
      <c r="O53" s="131"/>
      <c r="P53" s="131"/>
      <c r="Q53" s="132"/>
      <c r="R53" s="132"/>
      <c r="S53" s="146"/>
      <c r="T53" s="147"/>
      <c r="U53" s="148"/>
      <c r="V53" s="48"/>
      <c r="W53" s="49"/>
      <c r="X53" s="49"/>
      <c r="Y53" s="49"/>
      <c r="Z53" s="34"/>
    </row>
    <row r="54" ht="11.25" customHeight="1">
      <c r="A54" s="16"/>
      <c r="B54" s="142"/>
      <c r="C54" s="141"/>
      <c r="D54" s="44"/>
      <c r="E54" s="44"/>
      <c r="F54" s="143"/>
      <c r="G54" s="44"/>
      <c r="H54" s="144"/>
      <c r="I54" s="132"/>
      <c r="J54" s="132"/>
      <c r="K54" s="132"/>
      <c r="L54" s="132"/>
      <c r="M54" s="132"/>
      <c r="N54" s="132"/>
      <c r="O54" s="131"/>
      <c r="P54" s="131"/>
      <c r="Q54" s="132"/>
      <c r="R54" s="132"/>
      <c r="S54" s="146"/>
      <c r="T54" s="147"/>
      <c r="U54" s="148"/>
      <c r="V54" s="48"/>
      <c r="W54" s="49"/>
      <c r="X54" s="49"/>
      <c r="Y54" s="49"/>
      <c r="Z54" s="34"/>
    </row>
    <row r="55" ht="11.25" customHeight="1">
      <c r="A55" s="16"/>
      <c r="B55" s="142"/>
      <c r="C55" s="141"/>
      <c r="D55" s="44"/>
      <c r="E55" s="44"/>
      <c r="F55" s="143"/>
      <c r="G55" s="44"/>
      <c r="H55" s="144"/>
      <c r="I55" s="132"/>
      <c r="J55" s="132"/>
      <c r="K55" s="132"/>
      <c r="L55" s="132"/>
      <c r="M55" s="132"/>
      <c r="N55" s="132"/>
      <c r="O55" s="131"/>
      <c r="P55" s="131"/>
      <c r="Q55" s="132"/>
      <c r="R55" s="132"/>
      <c r="S55" s="146"/>
      <c r="T55" s="147"/>
      <c r="U55" s="148"/>
      <c r="V55" s="48"/>
      <c r="W55" s="49"/>
      <c r="X55" s="49"/>
      <c r="Y55" s="49"/>
      <c r="Z55" s="34"/>
    </row>
    <row r="56" ht="11.25" customHeight="1">
      <c r="A56" s="16"/>
      <c r="B56" s="142"/>
      <c r="C56" s="141"/>
      <c r="D56" s="44"/>
      <c r="E56" s="44"/>
      <c r="F56" s="143"/>
      <c r="G56" s="44"/>
      <c r="H56" s="144"/>
      <c r="I56" s="132"/>
      <c r="J56" s="132"/>
      <c r="K56" s="132"/>
      <c r="L56" s="132"/>
      <c r="M56" s="132"/>
      <c r="N56" s="132"/>
      <c r="O56" s="131"/>
      <c r="P56" s="131"/>
      <c r="Q56" s="132"/>
      <c r="R56" s="132"/>
      <c r="S56" s="146"/>
      <c r="T56" s="147"/>
      <c r="U56" s="148"/>
      <c r="V56" s="48"/>
      <c r="W56" s="49"/>
      <c r="X56" s="49"/>
      <c r="Y56" s="49"/>
      <c r="Z56" s="34"/>
    </row>
    <row r="57" ht="11.25" customHeight="1">
      <c r="A57" s="16"/>
      <c r="B57" s="142"/>
      <c r="C57" s="141"/>
      <c r="D57" s="44"/>
      <c r="E57" s="44"/>
      <c r="F57" s="143"/>
      <c r="G57" s="44"/>
      <c r="H57" s="144"/>
      <c r="I57" s="132"/>
      <c r="J57" s="132"/>
      <c r="K57" s="132"/>
      <c r="L57" s="132"/>
      <c r="M57" s="132"/>
      <c r="N57" s="132"/>
      <c r="O57" s="131"/>
      <c r="P57" s="131"/>
      <c r="Q57" s="132"/>
      <c r="R57" s="132"/>
      <c r="S57" s="146"/>
      <c r="T57" s="147"/>
      <c r="U57" s="148"/>
      <c r="V57" s="48"/>
      <c r="W57" s="49"/>
      <c r="X57" s="49"/>
      <c r="Y57" s="49"/>
      <c r="Z57" s="34"/>
    </row>
    <row r="58" ht="11.25" customHeight="1">
      <c r="A58" s="16"/>
      <c r="B58" s="142"/>
      <c r="C58" s="141"/>
      <c r="D58" s="44"/>
      <c r="E58" s="44"/>
      <c r="F58" s="143"/>
      <c r="G58" s="44"/>
      <c r="H58" s="144"/>
      <c r="I58" s="132"/>
      <c r="J58" s="132"/>
      <c r="K58" s="132"/>
      <c r="L58" s="132"/>
      <c r="M58" s="132"/>
      <c r="N58" s="132"/>
      <c r="O58" s="131"/>
      <c r="P58" s="131"/>
      <c r="Q58" s="132"/>
      <c r="R58" s="132"/>
      <c r="S58" s="146"/>
      <c r="T58" s="147"/>
      <c r="U58" s="148"/>
      <c r="V58" s="48"/>
      <c r="W58" s="49"/>
      <c r="X58" s="49"/>
      <c r="Y58" s="49"/>
      <c r="Z58" s="34"/>
    </row>
    <row r="59" ht="11.25" customHeight="1">
      <c r="A59" s="16"/>
      <c r="B59" s="142"/>
      <c r="C59" s="141"/>
      <c r="D59" s="44"/>
      <c r="E59" s="44"/>
      <c r="F59" s="143"/>
      <c r="G59" s="44"/>
      <c r="H59" s="144"/>
      <c r="I59" s="132"/>
      <c r="J59" s="132"/>
      <c r="K59" s="132"/>
      <c r="L59" s="132"/>
      <c r="M59" s="132"/>
      <c r="N59" s="132"/>
      <c r="O59" s="131"/>
      <c r="P59" s="131"/>
      <c r="Q59" s="132"/>
      <c r="R59" s="132"/>
      <c r="S59" s="146"/>
      <c r="T59" s="147"/>
      <c r="U59" s="148"/>
      <c r="V59" s="48"/>
      <c r="W59" s="49"/>
      <c r="X59" s="49"/>
      <c r="Y59" s="49"/>
      <c r="Z59" s="34"/>
    </row>
    <row r="60" ht="11.25" customHeight="1">
      <c r="A60" s="16"/>
      <c r="B60" s="142"/>
      <c r="C60" s="141"/>
      <c r="D60" s="44"/>
      <c r="E60" s="44"/>
      <c r="F60" s="143"/>
      <c r="G60" s="44"/>
      <c r="H60" s="144"/>
      <c r="I60" s="132"/>
      <c r="J60" s="132"/>
      <c r="K60" s="132"/>
      <c r="L60" s="132"/>
      <c r="M60" s="132"/>
      <c r="N60" s="132"/>
      <c r="O60" s="131"/>
      <c r="P60" s="131"/>
      <c r="Q60" s="132"/>
      <c r="R60" s="132"/>
      <c r="S60" s="146"/>
      <c r="T60" s="147"/>
      <c r="U60" s="148"/>
      <c r="V60" s="48"/>
      <c r="W60" s="49"/>
      <c r="X60" s="49"/>
      <c r="Y60" s="49"/>
      <c r="Z60" s="34"/>
    </row>
    <row r="61" ht="11.25" customHeight="1">
      <c r="A61" s="16"/>
      <c r="B61" s="142"/>
      <c r="C61" s="141"/>
      <c r="D61" s="44"/>
      <c r="E61" s="44"/>
      <c r="F61" s="143"/>
      <c r="G61" s="44"/>
      <c r="H61" s="144"/>
      <c r="I61" s="132"/>
      <c r="J61" s="132"/>
      <c r="K61" s="132"/>
      <c r="L61" s="132"/>
      <c r="M61" s="132"/>
      <c r="N61" s="132"/>
      <c r="O61" s="131"/>
      <c r="P61" s="131"/>
      <c r="Q61" s="132"/>
      <c r="R61" s="132"/>
      <c r="S61" s="146"/>
      <c r="T61" s="147"/>
      <c r="U61" s="148"/>
      <c r="V61" s="48"/>
      <c r="W61" s="49"/>
      <c r="X61" s="49"/>
      <c r="Y61" s="49"/>
      <c r="Z61" s="34"/>
    </row>
    <row r="62" ht="11.25" customHeight="1">
      <c r="A62" s="16"/>
      <c r="B62" s="142"/>
      <c r="C62" s="141"/>
      <c r="D62" s="44"/>
      <c r="E62" s="44"/>
      <c r="F62" s="143"/>
      <c r="G62" s="44"/>
      <c r="H62" s="144"/>
      <c r="I62" s="132"/>
      <c r="J62" s="132"/>
      <c r="K62" s="132"/>
      <c r="L62" s="132"/>
      <c r="M62" s="132"/>
      <c r="N62" s="132"/>
      <c r="O62" s="131"/>
      <c r="P62" s="131"/>
      <c r="Q62" s="132"/>
      <c r="R62" s="132"/>
      <c r="S62" s="146"/>
      <c r="T62" s="147"/>
      <c r="U62" s="148"/>
      <c r="V62" s="48"/>
      <c r="W62" s="49"/>
      <c r="X62" s="49"/>
      <c r="Y62" s="49"/>
      <c r="Z62" s="34"/>
    </row>
    <row r="63" ht="11.25" customHeight="1">
      <c r="A63" s="16"/>
      <c r="B63" s="142"/>
      <c r="C63" s="141"/>
      <c r="D63" s="44"/>
      <c r="E63" s="44"/>
      <c r="F63" s="143"/>
      <c r="G63" s="44"/>
      <c r="H63" s="144"/>
      <c r="I63" s="132"/>
      <c r="J63" s="132"/>
      <c r="K63" s="132"/>
      <c r="L63" s="132"/>
      <c r="M63" s="132"/>
      <c r="N63" s="132"/>
      <c r="O63" s="131"/>
      <c r="P63" s="131"/>
      <c r="Q63" s="132"/>
      <c r="R63" s="132"/>
      <c r="S63" s="146"/>
      <c r="T63" s="147"/>
      <c r="U63" s="148"/>
      <c r="V63" s="48"/>
      <c r="W63" s="49"/>
      <c r="X63" s="49"/>
      <c r="Y63" s="49"/>
      <c r="Z63" s="34"/>
    </row>
    <row r="64" ht="11.25" customHeight="1">
      <c r="A64" s="16"/>
      <c r="B64" s="142"/>
      <c r="C64" s="141"/>
      <c r="D64" s="44"/>
      <c r="E64" s="44"/>
      <c r="F64" s="143"/>
      <c r="G64" s="44"/>
      <c r="H64" s="144"/>
      <c r="I64" s="132"/>
      <c r="J64" s="132"/>
      <c r="K64" s="132"/>
      <c r="L64" s="132"/>
      <c r="M64" s="132"/>
      <c r="N64" s="132"/>
      <c r="O64" s="131"/>
      <c r="P64" s="131"/>
      <c r="Q64" s="132"/>
      <c r="R64" s="132"/>
      <c r="S64" s="146"/>
      <c r="T64" s="147"/>
      <c r="U64" s="148"/>
      <c r="V64" s="48"/>
      <c r="W64" s="49"/>
      <c r="X64" s="49"/>
      <c r="Y64" s="49"/>
      <c r="Z64" s="34"/>
    </row>
    <row r="65" ht="11.25" customHeight="1">
      <c r="A65" s="16"/>
      <c r="B65" s="142"/>
      <c r="C65" s="141"/>
      <c r="D65" s="44"/>
      <c r="E65" s="44"/>
      <c r="F65" s="143"/>
      <c r="G65" s="44"/>
      <c r="H65" s="144"/>
      <c r="I65" s="132"/>
      <c r="J65" s="132"/>
      <c r="K65" s="132"/>
      <c r="L65" s="132"/>
      <c r="M65" s="132"/>
      <c r="N65" s="132"/>
      <c r="O65" s="131"/>
      <c r="P65" s="131"/>
      <c r="Q65" s="132"/>
      <c r="R65" s="132"/>
      <c r="S65" s="146"/>
      <c r="T65" s="147"/>
      <c r="U65" s="148"/>
      <c r="V65" s="48"/>
      <c r="W65" s="49"/>
      <c r="X65" s="49"/>
      <c r="Y65" s="49"/>
      <c r="Z65" s="34"/>
    </row>
    <row r="66" ht="11.25" customHeight="1">
      <c r="A66" s="16"/>
      <c r="B66" s="142"/>
      <c r="C66" s="141"/>
      <c r="D66" s="44"/>
      <c r="E66" s="44"/>
      <c r="F66" s="143"/>
      <c r="G66" s="44"/>
      <c r="H66" s="144"/>
      <c r="I66" s="132"/>
      <c r="J66" s="132"/>
      <c r="K66" s="132"/>
      <c r="L66" s="132"/>
      <c r="M66" s="132"/>
      <c r="N66" s="132"/>
      <c r="O66" s="131"/>
      <c r="P66" s="131"/>
      <c r="Q66" s="132"/>
      <c r="R66" s="132"/>
      <c r="S66" s="146"/>
      <c r="T66" s="147"/>
      <c r="U66" s="148"/>
      <c r="V66" s="48"/>
      <c r="W66" s="49"/>
      <c r="X66" s="49"/>
      <c r="Y66" s="49"/>
      <c r="Z66" s="34"/>
    </row>
    <row r="67" ht="11.25" customHeight="1">
      <c r="A67" s="16"/>
      <c r="B67" s="142"/>
      <c r="C67" s="141"/>
      <c r="D67" s="44"/>
      <c r="E67" s="44"/>
      <c r="F67" s="143"/>
      <c r="G67" s="44"/>
      <c r="H67" s="144"/>
      <c r="I67" s="132"/>
      <c r="J67" s="132"/>
      <c r="K67" s="132"/>
      <c r="L67" s="132"/>
      <c r="M67" s="132"/>
      <c r="N67" s="132"/>
      <c r="O67" s="131"/>
      <c r="P67" s="131"/>
      <c r="Q67" s="132"/>
      <c r="R67" s="132"/>
      <c r="S67" s="146"/>
      <c r="T67" s="147"/>
      <c r="U67" s="148"/>
      <c r="V67" s="48"/>
      <c r="W67" s="49"/>
      <c r="X67" s="49"/>
      <c r="Y67" s="49"/>
      <c r="Z67" s="34"/>
    </row>
    <row r="68" ht="11.25" customHeight="1">
      <c r="A68" s="16"/>
      <c r="B68" s="142"/>
      <c r="C68" s="141"/>
      <c r="D68" s="44"/>
      <c r="E68" s="44"/>
      <c r="F68" s="143"/>
      <c r="G68" s="44"/>
      <c r="H68" s="144"/>
      <c r="I68" s="132"/>
      <c r="J68" s="132"/>
      <c r="K68" s="132"/>
      <c r="L68" s="132"/>
      <c r="M68" s="132"/>
      <c r="N68" s="132"/>
      <c r="O68" s="131"/>
      <c r="P68" s="131"/>
      <c r="Q68" s="132"/>
      <c r="R68" s="132"/>
      <c r="S68" s="146"/>
      <c r="T68" s="147"/>
      <c r="U68" s="148"/>
      <c r="V68" s="48"/>
      <c r="W68" s="49"/>
      <c r="X68" s="49"/>
      <c r="Y68" s="49"/>
      <c r="Z68" s="34"/>
    </row>
    <row r="69" ht="11.25" customHeight="1">
      <c r="A69" s="16"/>
      <c r="B69" s="142"/>
      <c r="C69" s="141"/>
      <c r="D69" s="44"/>
      <c r="E69" s="44"/>
      <c r="F69" s="143"/>
      <c r="G69" s="44"/>
      <c r="H69" s="144"/>
      <c r="I69" s="132"/>
      <c r="J69" s="132"/>
      <c r="K69" s="132"/>
      <c r="L69" s="132"/>
      <c r="M69" s="132"/>
      <c r="N69" s="132"/>
      <c r="O69" s="131"/>
      <c r="P69" s="131"/>
      <c r="Q69" s="132"/>
      <c r="R69" s="132"/>
      <c r="S69" s="146"/>
      <c r="T69" s="147"/>
      <c r="U69" s="148"/>
      <c r="V69" s="48"/>
      <c r="W69" s="49"/>
      <c r="X69" s="49"/>
      <c r="Y69" s="49"/>
      <c r="Z69" s="34"/>
    </row>
    <row r="70" ht="11.25" customHeight="1">
      <c r="A70" s="16"/>
      <c r="B70" s="142"/>
      <c r="C70" s="141"/>
      <c r="D70" s="44"/>
      <c r="E70" s="44"/>
      <c r="F70" s="143"/>
      <c r="G70" s="44"/>
      <c r="H70" s="144"/>
      <c r="I70" s="132"/>
      <c r="J70" s="132"/>
      <c r="K70" s="132"/>
      <c r="L70" s="132"/>
      <c r="M70" s="132"/>
      <c r="N70" s="132"/>
      <c r="O70" s="131"/>
      <c r="P70" s="131"/>
      <c r="Q70" s="132"/>
      <c r="R70" s="132"/>
      <c r="S70" s="146"/>
      <c r="T70" s="147"/>
      <c r="U70" s="148"/>
      <c r="V70" s="48"/>
      <c r="W70" s="49"/>
      <c r="X70" s="49"/>
      <c r="Y70" s="49"/>
      <c r="Z70" s="34"/>
    </row>
    <row r="71" ht="11.25" customHeight="1">
      <c r="A71" s="16"/>
      <c r="B71" s="142"/>
      <c r="C71" s="141"/>
      <c r="D71" s="44"/>
      <c r="E71" s="44"/>
      <c r="F71" s="143"/>
      <c r="G71" s="44"/>
      <c r="H71" s="144"/>
      <c r="I71" s="132"/>
      <c r="J71" s="132"/>
      <c r="K71" s="132"/>
      <c r="L71" s="132"/>
      <c r="M71" s="132"/>
      <c r="N71" s="132"/>
      <c r="O71" s="131"/>
      <c r="P71" s="131"/>
      <c r="Q71" s="132"/>
      <c r="R71" s="132"/>
      <c r="S71" s="146"/>
      <c r="T71" s="147"/>
      <c r="U71" s="148"/>
      <c r="V71" s="48"/>
      <c r="W71" s="49"/>
      <c r="X71" s="49"/>
      <c r="Y71" s="49"/>
      <c r="Z71" s="34"/>
    </row>
    <row r="72" ht="11.25" customHeight="1">
      <c r="A72" s="16"/>
      <c r="B72" s="142"/>
      <c r="C72" s="141"/>
      <c r="D72" s="44"/>
      <c r="E72" s="44"/>
      <c r="F72" s="143"/>
      <c r="G72" s="44"/>
      <c r="H72" s="144"/>
      <c r="I72" s="132"/>
      <c r="J72" s="132"/>
      <c r="K72" s="132"/>
      <c r="L72" s="132"/>
      <c r="M72" s="132"/>
      <c r="N72" s="132"/>
      <c r="O72" s="131"/>
      <c r="P72" s="131"/>
      <c r="Q72" s="132"/>
      <c r="R72" s="132"/>
      <c r="S72" s="146"/>
      <c r="T72" s="147"/>
      <c r="U72" s="148"/>
      <c r="V72" s="48"/>
      <c r="W72" s="49"/>
      <c r="X72" s="49"/>
      <c r="Y72" s="49"/>
      <c r="Z72" s="34"/>
    </row>
    <row r="73" ht="11.25" customHeight="1">
      <c r="A73" s="16"/>
      <c r="B73" s="142"/>
      <c r="C73" s="141"/>
      <c r="D73" s="44"/>
      <c r="E73" s="44"/>
      <c r="F73" s="143"/>
      <c r="G73" s="44"/>
      <c r="H73" s="144"/>
      <c r="I73" s="132"/>
      <c r="J73" s="132"/>
      <c r="K73" s="132"/>
      <c r="L73" s="132"/>
      <c r="M73" s="132"/>
      <c r="N73" s="132"/>
      <c r="O73" s="131"/>
      <c r="P73" s="131"/>
      <c r="Q73" s="132"/>
      <c r="R73" s="132"/>
      <c r="S73" s="146"/>
      <c r="T73" s="147"/>
      <c r="U73" s="148"/>
      <c r="V73" s="48"/>
      <c r="W73" s="49"/>
      <c r="X73" s="49"/>
      <c r="Y73" s="49"/>
      <c r="Z73" s="34"/>
    </row>
    <row r="74" ht="11.25" customHeight="1">
      <c r="A74" s="16"/>
      <c r="B74" s="142"/>
      <c r="C74" s="141"/>
      <c r="D74" s="44"/>
      <c r="E74" s="44"/>
      <c r="F74" s="143"/>
      <c r="G74" s="44"/>
      <c r="H74" s="144"/>
      <c r="I74" s="132"/>
      <c r="J74" s="132"/>
      <c r="K74" s="132"/>
      <c r="L74" s="132"/>
      <c r="M74" s="132"/>
      <c r="N74" s="132"/>
      <c r="O74" s="131"/>
      <c r="P74" s="131"/>
      <c r="Q74" s="132"/>
      <c r="R74" s="132"/>
      <c r="S74" s="146"/>
      <c r="T74" s="147"/>
      <c r="U74" s="148"/>
      <c r="V74" s="48"/>
      <c r="W74" s="49"/>
      <c r="X74" s="49"/>
      <c r="Y74" s="49"/>
      <c r="Z74" s="34"/>
    </row>
    <row r="75" ht="11.25" customHeight="1">
      <c r="A75" s="16"/>
      <c r="B75" s="142"/>
      <c r="C75" s="141"/>
      <c r="D75" s="44"/>
      <c r="E75" s="44"/>
      <c r="F75" s="143"/>
      <c r="G75" s="44"/>
      <c r="H75" s="144"/>
      <c r="I75" s="132"/>
      <c r="J75" s="132"/>
      <c r="K75" s="132"/>
      <c r="L75" s="132"/>
      <c r="M75" s="132"/>
      <c r="N75" s="132"/>
      <c r="O75" s="131"/>
      <c r="P75" s="131"/>
      <c r="Q75" s="132"/>
      <c r="R75" s="132"/>
      <c r="S75" s="146"/>
      <c r="T75" s="147"/>
      <c r="U75" s="148"/>
      <c r="V75" s="48"/>
      <c r="W75" s="49"/>
      <c r="X75" s="49"/>
      <c r="Y75" s="49"/>
      <c r="Z75" s="34"/>
    </row>
    <row r="76" ht="11.25" customHeight="1">
      <c r="A76" s="16"/>
      <c r="B76" s="142"/>
      <c r="C76" s="141"/>
      <c r="D76" s="44"/>
      <c r="E76" s="44"/>
      <c r="F76" s="143"/>
      <c r="G76" s="44"/>
      <c r="H76" s="144"/>
      <c r="I76" s="132"/>
      <c r="J76" s="132"/>
      <c r="K76" s="132"/>
      <c r="L76" s="132"/>
      <c r="M76" s="132"/>
      <c r="N76" s="132"/>
      <c r="O76" s="131"/>
      <c r="P76" s="131"/>
      <c r="Q76" s="132"/>
      <c r="R76" s="132"/>
      <c r="S76" s="146"/>
      <c r="T76" s="147"/>
      <c r="U76" s="148"/>
      <c r="V76" s="48"/>
      <c r="W76" s="49"/>
      <c r="X76" s="49"/>
      <c r="Y76" s="49"/>
      <c r="Z76" s="34"/>
    </row>
    <row r="77" ht="11.25" customHeight="1">
      <c r="A77" s="16"/>
      <c r="B77" s="142"/>
      <c r="C77" s="141"/>
      <c r="D77" s="44"/>
      <c r="E77" s="44"/>
      <c r="F77" s="143"/>
      <c r="G77" s="44"/>
      <c r="H77" s="144"/>
      <c r="I77" s="132"/>
      <c r="J77" s="132"/>
      <c r="K77" s="132"/>
      <c r="L77" s="132"/>
      <c r="M77" s="132"/>
      <c r="N77" s="132"/>
      <c r="O77" s="131"/>
      <c r="P77" s="131"/>
      <c r="Q77" s="132"/>
      <c r="R77" s="132"/>
      <c r="S77" s="146"/>
      <c r="T77" s="147"/>
      <c r="U77" s="148"/>
      <c r="V77" s="48"/>
      <c r="W77" s="49"/>
      <c r="X77" s="49"/>
      <c r="Y77" s="49"/>
      <c r="Z77" s="34"/>
    </row>
    <row r="78" ht="11.25" customHeight="1">
      <c r="A78" s="16"/>
      <c r="B78" s="142"/>
      <c r="C78" s="141"/>
      <c r="D78" s="44"/>
      <c r="E78" s="44"/>
      <c r="F78" s="143"/>
      <c r="G78" s="44"/>
      <c r="H78" s="144"/>
      <c r="I78" s="132"/>
      <c r="J78" s="132"/>
      <c r="K78" s="132"/>
      <c r="L78" s="132"/>
      <c r="M78" s="132"/>
      <c r="N78" s="132"/>
      <c r="O78" s="131"/>
      <c r="P78" s="131"/>
      <c r="Q78" s="132"/>
      <c r="R78" s="132"/>
      <c r="S78" s="146"/>
      <c r="T78" s="147"/>
      <c r="U78" s="148"/>
      <c r="V78" s="48"/>
      <c r="W78" s="49"/>
      <c r="X78" s="49"/>
      <c r="Y78" s="49"/>
      <c r="Z78" s="34"/>
    </row>
    <row r="79" ht="11.25" customHeight="1">
      <c r="A79" s="16"/>
      <c r="B79" s="142"/>
      <c r="C79" s="141"/>
      <c r="D79" s="44"/>
      <c r="E79" s="44"/>
      <c r="F79" s="143"/>
      <c r="G79" s="44"/>
      <c r="H79" s="144"/>
      <c r="I79" s="132"/>
      <c r="J79" s="132"/>
      <c r="K79" s="132"/>
      <c r="L79" s="132"/>
      <c r="M79" s="132"/>
      <c r="N79" s="132"/>
      <c r="O79" s="131"/>
      <c r="P79" s="131"/>
      <c r="Q79" s="132"/>
      <c r="R79" s="132"/>
      <c r="S79" s="146"/>
      <c r="T79" s="147"/>
      <c r="U79" s="148"/>
      <c r="V79" s="48"/>
      <c r="W79" s="49"/>
      <c r="X79" s="49"/>
      <c r="Y79" s="49"/>
      <c r="Z79" s="34"/>
    </row>
    <row r="80" ht="11.25" customHeight="1">
      <c r="A80" s="16"/>
      <c r="B80" s="142"/>
      <c r="C80" s="141"/>
      <c r="D80" s="44"/>
      <c r="E80" s="44"/>
      <c r="F80" s="143"/>
      <c r="G80" s="44"/>
      <c r="H80" s="144"/>
      <c r="I80" s="132"/>
      <c r="J80" s="132"/>
      <c r="K80" s="132"/>
      <c r="L80" s="132"/>
      <c r="M80" s="132"/>
      <c r="N80" s="132"/>
      <c r="O80" s="131"/>
      <c r="P80" s="131"/>
      <c r="Q80" s="132"/>
      <c r="R80" s="132"/>
      <c r="S80" s="146"/>
      <c r="T80" s="147"/>
      <c r="U80" s="148"/>
      <c r="V80" s="48"/>
      <c r="W80" s="49"/>
      <c r="X80" s="49"/>
      <c r="Y80" s="49"/>
      <c r="Z80" s="34"/>
    </row>
    <row r="81" ht="11.25" customHeight="1">
      <c r="A81" s="16"/>
      <c r="B81" s="142"/>
      <c r="C81" s="141"/>
      <c r="D81" s="44"/>
      <c r="E81" s="44"/>
      <c r="F81" s="143"/>
      <c r="G81" s="44"/>
      <c r="H81" s="144"/>
      <c r="I81" s="132"/>
      <c r="J81" s="132"/>
      <c r="K81" s="132"/>
      <c r="L81" s="132"/>
      <c r="M81" s="132"/>
      <c r="N81" s="132"/>
      <c r="O81" s="131"/>
      <c r="P81" s="131"/>
      <c r="Q81" s="132"/>
      <c r="R81" s="132"/>
      <c r="S81" s="146"/>
      <c r="T81" s="147"/>
      <c r="U81" s="148"/>
      <c r="V81" s="48"/>
      <c r="W81" s="49"/>
      <c r="X81" s="49"/>
      <c r="Y81" s="49"/>
      <c r="Z81" s="34"/>
    </row>
    <row r="82" ht="11.25" customHeight="1">
      <c r="A82" s="16"/>
      <c r="B82" s="142"/>
      <c r="C82" s="141"/>
      <c r="D82" s="44"/>
      <c r="E82" s="44"/>
      <c r="F82" s="143"/>
      <c r="G82" s="44"/>
      <c r="H82" s="144"/>
      <c r="I82" s="132"/>
      <c r="J82" s="132"/>
      <c r="K82" s="132"/>
      <c r="L82" s="132"/>
      <c r="M82" s="132"/>
      <c r="N82" s="132"/>
      <c r="O82" s="131"/>
      <c r="P82" s="131"/>
      <c r="Q82" s="132"/>
      <c r="R82" s="132"/>
      <c r="S82" s="146"/>
      <c r="T82" s="147"/>
      <c r="U82" s="148"/>
      <c r="V82" s="48"/>
      <c r="W82" s="49"/>
      <c r="X82" s="49"/>
      <c r="Y82" s="49"/>
      <c r="Z82" s="34"/>
    </row>
    <row r="83" ht="11.25" customHeight="1">
      <c r="A83" s="16"/>
      <c r="B83" s="142"/>
      <c r="C83" s="141"/>
      <c r="D83" s="44"/>
      <c r="E83" s="44"/>
      <c r="F83" s="143"/>
      <c r="G83" s="44"/>
      <c r="H83" s="144"/>
      <c r="I83" s="132"/>
      <c r="J83" s="132"/>
      <c r="K83" s="132"/>
      <c r="L83" s="132"/>
      <c r="M83" s="132"/>
      <c r="N83" s="132"/>
      <c r="O83" s="131"/>
      <c r="P83" s="131"/>
      <c r="Q83" s="132"/>
      <c r="R83" s="132"/>
      <c r="S83" s="146"/>
      <c r="T83" s="147"/>
      <c r="U83" s="148"/>
      <c r="V83" s="48"/>
      <c r="W83" s="49"/>
      <c r="X83" s="49"/>
      <c r="Y83" s="49"/>
      <c r="Z83" s="34"/>
    </row>
    <row r="84" ht="11.25" customHeight="1">
      <c r="A84" s="16"/>
      <c r="B84" s="142"/>
      <c r="C84" s="141"/>
      <c r="D84" s="44"/>
      <c r="E84" s="44"/>
      <c r="F84" s="143"/>
      <c r="G84" s="44"/>
      <c r="H84" s="144"/>
      <c r="I84" s="132"/>
      <c r="J84" s="132"/>
      <c r="K84" s="132"/>
      <c r="L84" s="132"/>
      <c r="M84" s="132"/>
      <c r="N84" s="132"/>
      <c r="O84" s="131"/>
      <c r="P84" s="131"/>
      <c r="Q84" s="132"/>
      <c r="R84" s="132"/>
      <c r="S84" s="146"/>
      <c r="T84" s="147"/>
      <c r="U84" s="148"/>
      <c r="V84" s="48"/>
      <c r="W84" s="49"/>
      <c r="X84" s="49"/>
      <c r="Y84" s="49"/>
      <c r="Z84" s="34"/>
    </row>
    <row r="85" ht="11.25" customHeight="1">
      <c r="A85" s="16"/>
      <c r="B85" s="142"/>
      <c r="C85" s="141"/>
      <c r="D85" s="44"/>
      <c r="E85" s="44"/>
      <c r="F85" s="143"/>
      <c r="G85" s="44"/>
      <c r="H85" s="144"/>
      <c r="I85" s="132"/>
      <c r="J85" s="132"/>
      <c r="K85" s="132"/>
      <c r="L85" s="132"/>
      <c r="M85" s="132"/>
      <c r="N85" s="132"/>
      <c r="O85" s="131"/>
      <c r="P85" s="131"/>
      <c r="Q85" s="132"/>
      <c r="R85" s="132"/>
      <c r="S85" s="146"/>
      <c r="T85" s="147"/>
      <c r="U85" s="148"/>
      <c r="V85" s="48"/>
      <c r="W85" s="49"/>
      <c r="X85" s="49"/>
      <c r="Y85" s="49"/>
      <c r="Z85" s="34"/>
    </row>
    <row r="86" ht="11.25" customHeight="1">
      <c r="A86" s="16"/>
      <c r="B86" s="142"/>
      <c r="C86" s="141"/>
      <c r="D86" s="44"/>
      <c r="E86" s="44"/>
      <c r="F86" s="143"/>
      <c r="G86" s="44"/>
      <c r="H86" s="144"/>
      <c r="I86" s="132"/>
      <c r="J86" s="132"/>
      <c r="K86" s="132"/>
      <c r="L86" s="132"/>
      <c r="M86" s="132"/>
      <c r="N86" s="132"/>
      <c r="O86" s="131"/>
      <c r="P86" s="131"/>
      <c r="Q86" s="132"/>
      <c r="R86" s="132"/>
      <c r="S86" s="146"/>
      <c r="T86" s="147"/>
      <c r="U86" s="148"/>
      <c r="V86" s="48"/>
      <c r="W86" s="49"/>
      <c r="X86" s="49"/>
      <c r="Y86" s="49"/>
      <c r="Z86" s="34"/>
    </row>
    <row r="87" ht="11.25" customHeight="1">
      <c r="A87" s="16"/>
      <c r="B87" s="142"/>
      <c r="C87" s="141"/>
      <c r="D87" s="44"/>
      <c r="E87" s="44"/>
      <c r="F87" s="143"/>
      <c r="G87" s="44"/>
      <c r="H87" s="144"/>
      <c r="I87" s="132"/>
      <c r="J87" s="132"/>
      <c r="K87" s="132"/>
      <c r="L87" s="132"/>
      <c r="M87" s="132"/>
      <c r="N87" s="132"/>
      <c r="O87" s="131"/>
      <c r="P87" s="131"/>
      <c r="Q87" s="132"/>
      <c r="R87" s="132"/>
      <c r="S87" s="146"/>
      <c r="T87" s="147"/>
      <c r="U87" s="148"/>
      <c r="V87" s="48"/>
      <c r="W87" s="49"/>
      <c r="X87" s="49"/>
      <c r="Y87" s="49"/>
      <c r="Z87" s="34"/>
    </row>
    <row r="88" ht="11.25" customHeight="1">
      <c r="A88" s="16"/>
      <c r="B88" s="142"/>
      <c r="C88" s="141"/>
      <c r="D88" s="44"/>
      <c r="E88" s="44"/>
      <c r="F88" s="143"/>
      <c r="G88" s="44"/>
      <c r="H88" s="144"/>
      <c r="I88" s="132"/>
      <c r="J88" s="132"/>
      <c r="K88" s="132"/>
      <c r="L88" s="132"/>
      <c r="M88" s="132"/>
      <c r="N88" s="132"/>
      <c r="O88" s="131"/>
      <c r="P88" s="131"/>
      <c r="Q88" s="132"/>
      <c r="R88" s="132"/>
      <c r="S88" s="146"/>
      <c r="T88" s="147"/>
      <c r="U88" s="148"/>
      <c r="V88" s="48"/>
      <c r="W88" s="49"/>
      <c r="X88" s="49"/>
      <c r="Y88" s="49"/>
      <c r="Z88" s="34"/>
    </row>
    <row r="89" ht="11.25" customHeight="1">
      <c r="A89" s="16"/>
      <c r="B89" s="142"/>
      <c r="C89" s="141"/>
      <c r="D89" s="44"/>
      <c r="E89" s="44"/>
      <c r="F89" s="143"/>
      <c r="G89" s="44"/>
      <c r="H89" s="144"/>
      <c r="I89" s="132"/>
      <c r="J89" s="132"/>
      <c r="K89" s="132"/>
      <c r="L89" s="132"/>
      <c r="M89" s="132"/>
      <c r="N89" s="132"/>
      <c r="O89" s="131"/>
      <c r="P89" s="131"/>
      <c r="Q89" s="132"/>
      <c r="R89" s="132"/>
      <c r="S89" s="146"/>
      <c r="T89" s="147"/>
      <c r="U89" s="148"/>
      <c r="V89" s="48"/>
      <c r="W89" s="49"/>
      <c r="X89" s="49"/>
      <c r="Y89" s="49"/>
      <c r="Z89" s="34"/>
    </row>
    <row r="90" ht="11.25" customHeight="1">
      <c r="A90" s="16"/>
      <c r="B90" s="142"/>
      <c r="C90" s="141"/>
      <c r="D90" s="44"/>
      <c r="E90" s="44"/>
      <c r="F90" s="143"/>
      <c r="G90" s="44"/>
      <c r="H90" s="144"/>
      <c r="I90" s="132"/>
      <c r="J90" s="132"/>
      <c r="K90" s="132"/>
      <c r="L90" s="132"/>
      <c r="M90" s="132"/>
      <c r="N90" s="132"/>
      <c r="O90" s="131"/>
      <c r="P90" s="131"/>
      <c r="Q90" s="132"/>
      <c r="R90" s="132"/>
      <c r="S90" s="146"/>
      <c r="T90" s="147"/>
      <c r="U90" s="148"/>
      <c r="V90" s="48"/>
      <c r="W90" s="49"/>
      <c r="X90" s="49"/>
      <c r="Y90" s="49"/>
      <c r="Z90" s="34"/>
    </row>
    <row r="91" ht="11.25" customHeight="1">
      <c r="A91" s="16"/>
      <c r="B91" s="142"/>
      <c r="C91" s="141"/>
      <c r="D91" s="44"/>
      <c r="E91" s="44"/>
      <c r="F91" s="143"/>
      <c r="G91" s="44"/>
      <c r="H91" s="144"/>
      <c r="I91" s="132"/>
      <c r="J91" s="132"/>
      <c r="K91" s="132"/>
      <c r="L91" s="132"/>
      <c r="M91" s="132"/>
      <c r="N91" s="132"/>
      <c r="O91" s="131"/>
      <c r="P91" s="131"/>
      <c r="Q91" s="132"/>
      <c r="R91" s="132"/>
      <c r="S91" s="146"/>
      <c r="T91" s="147"/>
      <c r="U91" s="148"/>
      <c r="V91" s="48"/>
      <c r="W91" s="49"/>
      <c r="X91" s="49"/>
      <c r="Y91" s="49"/>
      <c r="Z91" s="34"/>
    </row>
    <row r="92" ht="11.25" customHeight="1">
      <c r="A92" s="16"/>
      <c r="B92" s="142"/>
      <c r="C92" s="141"/>
      <c r="D92" s="44"/>
      <c r="E92" s="44"/>
      <c r="F92" s="143"/>
      <c r="G92" s="44"/>
      <c r="H92" s="144"/>
      <c r="I92" s="132"/>
      <c r="J92" s="132"/>
      <c r="K92" s="132"/>
      <c r="L92" s="132"/>
      <c r="M92" s="132"/>
      <c r="N92" s="132"/>
      <c r="O92" s="131"/>
      <c r="P92" s="131"/>
      <c r="Q92" s="132"/>
      <c r="R92" s="132"/>
      <c r="S92" s="146"/>
      <c r="T92" s="147"/>
      <c r="U92" s="148"/>
      <c r="V92" s="48"/>
      <c r="W92" s="49"/>
      <c r="X92" s="49"/>
      <c r="Y92" s="49"/>
      <c r="Z92" s="34"/>
    </row>
    <row r="93" ht="11.25" customHeight="1">
      <c r="A93" s="16"/>
      <c r="B93" s="142"/>
      <c r="C93" s="141"/>
      <c r="D93" s="44"/>
      <c r="E93" s="44"/>
      <c r="F93" s="143"/>
      <c r="G93" s="44"/>
      <c r="H93" s="144"/>
      <c r="I93" s="132"/>
      <c r="J93" s="132"/>
      <c r="K93" s="132"/>
      <c r="L93" s="132"/>
      <c r="M93" s="132"/>
      <c r="N93" s="132"/>
      <c r="O93" s="131"/>
      <c r="P93" s="131"/>
      <c r="Q93" s="132"/>
      <c r="R93" s="132"/>
      <c r="S93" s="146"/>
      <c r="T93" s="147"/>
      <c r="U93" s="148"/>
      <c r="V93" s="48"/>
      <c r="W93" s="49"/>
      <c r="X93" s="49"/>
      <c r="Y93" s="49"/>
      <c r="Z93" s="34"/>
    </row>
    <row r="94" ht="11.25" customHeight="1">
      <c r="A94" s="16"/>
      <c r="B94" s="142"/>
      <c r="C94" s="141"/>
      <c r="D94" s="44"/>
      <c r="E94" s="44"/>
      <c r="F94" s="143"/>
      <c r="G94" s="44"/>
      <c r="H94" s="144"/>
      <c r="I94" s="132"/>
      <c r="J94" s="132"/>
      <c r="K94" s="132"/>
      <c r="L94" s="132"/>
      <c r="M94" s="132"/>
      <c r="N94" s="132"/>
      <c r="O94" s="131"/>
      <c r="P94" s="131"/>
      <c r="Q94" s="132"/>
      <c r="R94" s="132"/>
      <c r="S94" s="146"/>
      <c r="T94" s="147"/>
      <c r="U94" s="148"/>
      <c r="V94" s="48"/>
      <c r="W94" s="49"/>
      <c r="X94" s="49"/>
      <c r="Y94" s="49"/>
      <c r="Z94" s="34"/>
    </row>
    <row r="95" ht="11.25" customHeight="1">
      <c r="A95" s="16"/>
      <c r="B95" s="142"/>
      <c r="C95" s="141"/>
      <c r="D95" s="44"/>
      <c r="E95" s="44"/>
      <c r="F95" s="143"/>
      <c r="G95" s="44"/>
      <c r="H95" s="144"/>
      <c r="I95" s="132"/>
      <c r="J95" s="132"/>
      <c r="K95" s="132"/>
      <c r="L95" s="132"/>
      <c r="M95" s="132"/>
      <c r="N95" s="132"/>
      <c r="O95" s="131"/>
      <c r="P95" s="131"/>
      <c r="Q95" s="132"/>
      <c r="R95" s="132"/>
      <c r="S95" s="146"/>
      <c r="T95" s="147"/>
      <c r="U95" s="148"/>
      <c r="V95" s="48"/>
      <c r="W95" s="49"/>
      <c r="X95" s="49"/>
      <c r="Y95" s="49"/>
      <c r="Z95" s="34"/>
    </row>
    <row r="96" ht="11.25" customHeight="1">
      <c r="A96" s="16"/>
      <c r="B96" s="142"/>
      <c r="C96" s="141"/>
      <c r="D96" s="44"/>
      <c r="E96" s="44"/>
      <c r="F96" s="143"/>
      <c r="G96" s="44"/>
      <c r="H96" s="144"/>
      <c r="I96" s="132"/>
      <c r="J96" s="132"/>
      <c r="K96" s="132"/>
      <c r="L96" s="132"/>
      <c r="M96" s="132"/>
      <c r="N96" s="132"/>
      <c r="O96" s="131"/>
      <c r="P96" s="131"/>
      <c r="Q96" s="132"/>
      <c r="R96" s="132"/>
      <c r="S96" s="146"/>
      <c r="T96" s="147"/>
      <c r="U96" s="148"/>
      <c r="V96" s="48"/>
      <c r="W96" s="49"/>
      <c r="X96" s="49"/>
      <c r="Y96" s="49"/>
      <c r="Z96" s="34"/>
    </row>
    <row r="97" ht="11.25" customHeight="1">
      <c r="A97" s="16"/>
      <c r="B97" s="142"/>
      <c r="C97" s="141"/>
      <c r="D97" s="44"/>
      <c r="E97" s="44"/>
      <c r="F97" s="143"/>
      <c r="G97" s="44"/>
      <c r="H97" s="144"/>
      <c r="I97" s="132"/>
      <c r="J97" s="132"/>
      <c r="K97" s="132"/>
      <c r="L97" s="132"/>
      <c r="M97" s="132"/>
      <c r="N97" s="132"/>
      <c r="O97" s="131"/>
      <c r="P97" s="131"/>
      <c r="Q97" s="132"/>
      <c r="R97" s="132"/>
      <c r="S97" s="146"/>
      <c r="T97" s="147"/>
      <c r="U97" s="148"/>
      <c r="V97" s="48"/>
      <c r="W97" s="49"/>
      <c r="X97" s="49"/>
      <c r="Y97" s="49"/>
      <c r="Z97" s="34"/>
    </row>
    <row r="98" ht="11.25" customHeight="1">
      <c r="A98" s="16"/>
      <c r="B98" s="142"/>
      <c r="C98" s="141"/>
      <c r="D98" s="44"/>
      <c r="E98" s="44"/>
      <c r="F98" s="143"/>
      <c r="G98" s="44"/>
      <c r="H98" s="144"/>
      <c r="I98" s="132"/>
      <c r="J98" s="132"/>
      <c r="K98" s="132"/>
      <c r="L98" s="132"/>
      <c r="M98" s="132"/>
      <c r="N98" s="132"/>
      <c r="O98" s="131"/>
      <c r="P98" s="131"/>
      <c r="Q98" s="132"/>
      <c r="R98" s="132"/>
      <c r="S98" s="146"/>
      <c r="T98" s="147"/>
      <c r="U98" s="148"/>
      <c r="V98" s="48"/>
      <c r="W98" s="49"/>
      <c r="X98" s="49"/>
      <c r="Y98" s="49"/>
      <c r="Z98" s="34"/>
    </row>
    <row r="99" ht="11.25" customHeight="1">
      <c r="A99" s="16"/>
      <c r="B99" s="142"/>
      <c r="C99" s="141"/>
      <c r="D99" s="44"/>
      <c r="E99" s="44"/>
      <c r="F99" s="143"/>
      <c r="G99" s="44"/>
      <c r="H99" s="144"/>
      <c r="I99" s="132"/>
      <c r="J99" s="132"/>
      <c r="K99" s="132"/>
      <c r="L99" s="132"/>
      <c r="M99" s="132"/>
      <c r="N99" s="132"/>
      <c r="O99" s="131"/>
      <c r="P99" s="131"/>
      <c r="Q99" s="132"/>
      <c r="R99" s="132"/>
      <c r="S99" s="146"/>
      <c r="T99" s="147"/>
      <c r="U99" s="148"/>
      <c r="V99" s="48"/>
      <c r="W99" s="49"/>
      <c r="X99" s="49"/>
      <c r="Y99" s="49"/>
      <c r="Z99" s="34"/>
    </row>
    <row r="100" ht="11.25" customHeight="1">
      <c r="A100" s="16"/>
      <c r="B100" s="142"/>
      <c r="C100" s="141"/>
      <c r="D100" s="44"/>
      <c r="E100" s="44"/>
      <c r="F100" s="143"/>
      <c r="G100" s="44"/>
      <c r="H100" s="144"/>
      <c r="I100" s="132"/>
      <c r="J100" s="132"/>
      <c r="K100" s="132"/>
      <c r="L100" s="132"/>
      <c r="M100" s="132"/>
      <c r="N100" s="132"/>
      <c r="O100" s="131"/>
      <c r="P100" s="131"/>
      <c r="Q100" s="132"/>
      <c r="R100" s="132"/>
      <c r="S100" s="146"/>
      <c r="T100" s="147"/>
      <c r="U100" s="148"/>
      <c r="V100" s="48"/>
      <c r="W100" s="49"/>
      <c r="X100" s="49"/>
      <c r="Y100" s="49"/>
      <c r="Z100" s="34"/>
    </row>
    <row r="101" ht="11.25" customHeight="1">
      <c r="A101" s="16"/>
      <c r="B101" s="142"/>
      <c r="C101" s="141"/>
      <c r="D101" s="44"/>
      <c r="E101" s="44"/>
      <c r="F101" s="143"/>
      <c r="G101" s="44"/>
      <c r="H101" s="144"/>
      <c r="I101" s="132"/>
      <c r="J101" s="132"/>
      <c r="K101" s="132"/>
      <c r="L101" s="132"/>
      <c r="M101" s="132"/>
      <c r="N101" s="132"/>
      <c r="O101" s="131"/>
      <c r="P101" s="131"/>
      <c r="Q101" s="132"/>
      <c r="R101" s="132"/>
      <c r="S101" s="146"/>
      <c r="T101" s="147"/>
      <c r="U101" s="148"/>
      <c r="V101" s="48"/>
      <c r="W101" s="49"/>
      <c r="X101" s="49"/>
      <c r="Y101" s="49"/>
      <c r="Z101" s="34"/>
    </row>
    <row r="102" ht="11.25" customHeight="1">
      <c r="A102" s="16"/>
      <c r="B102" s="142"/>
      <c r="C102" s="141"/>
      <c r="D102" s="44"/>
      <c r="E102" s="44"/>
      <c r="F102" s="143"/>
      <c r="G102" s="44"/>
      <c r="H102" s="144"/>
      <c r="I102" s="132"/>
      <c r="J102" s="132"/>
      <c r="K102" s="132"/>
      <c r="L102" s="132"/>
      <c r="M102" s="132"/>
      <c r="N102" s="132"/>
      <c r="O102" s="131"/>
      <c r="P102" s="131"/>
      <c r="Q102" s="132"/>
      <c r="R102" s="132"/>
      <c r="S102" s="146"/>
      <c r="T102" s="147"/>
      <c r="U102" s="148"/>
      <c r="V102" s="48"/>
      <c r="W102" s="49"/>
      <c r="X102" s="49"/>
      <c r="Y102" s="49"/>
      <c r="Z102" s="34"/>
    </row>
    <row r="103" ht="11.25" customHeight="1">
      <c r="A103" s="16"/>
      <c r="B103" s="142"/>
      <c r="C103" s="141"/>
      <c r="D103" s="44"/>
      <c r="E103" s="44"/>
      <c r="F103" s="143"/>
      <c r="G103" s="44"/>
      <c r="H103" s="144"/>
      <c r="I103" s="132"/>
      <c r="J103" s="132"/>
      <c r="K103" s="132"/>
      <c r="L103" s="132"/>
      <c r="M103" s="132"/>
      <c r="N103" s="132"/>
      <c r="O103" s="131"/>
      <c r="P103" s="131"/>
      <c r="Q103" s="132"/>
      <c r="R103" s="132"/>
      <c r="S103" s="146"/>
      <c r="T103" s="147"/>
      <c r="U103" s="148"/>
      <c r="V103" s="48"/>
      <c r="W103" s="49"/>
      <c r="X103" s="49"/>
      <c r="Y103" s="49"/>
      <c r="Z103" s="34"/>
    </row>
    <row r="104" ht="11.25" customHeight="1">
      <c r="A104" s="16"/>
      <c r="B104" s="142"/>
      <c r="C104" s="141"/>
      <c r="D104" s="44"/>
      <c r="E104" s="44"/>
      <c r="F104" s="143"/>
      <c r="G104" s="44"/>
      <c r="H104" s="144"/>
      <c r="I104" s="132"/>
      <c r="J104" s="132"/>
      <c r="K104" s="132"/>
      <c r="L104" s="132"/>
      <c r="M104" s="132"/>
      <c r="N104" s="132"/>
      <c r="O104" s="131"/>
      <c r="P104" s="131"/>
      <c r="Q104" s="132"/>
      <c r="R104" s="132"/>
      <c r="S104" s="146"/>
      <c r="T104" s="147"/>
      <c r="U104" s="148"/>
      <c r="V104" s="48"/>
      <c r="W104" s="49"/>
      <c r="X104" s="49"/>
      <c r="Y104" s="49"/>
      <c r="Z104" s="34"/>
    </row>
    <row r="105" ht="11.25" customHeight="1">
      <c r="A105" s="16"/>
      <c r="B105" s="142"/>
      <c r="C105" s="141"/>
      <c r="D105" s="44"/>
      <c r="E105" s="44"/>
      <c r="F105" s="143"/>
      <c r="G105" s="44"/>
      <c r="H105" s="144"/>
      <c r="I105" s="132"/>
      <c r="J105" s="132"/>
      <c r="K105" s="132"/>
      <c r="L105" s="132"/>
      <c r="M105" s="132"/>
      <c r="N105" s="132"/>
      <c r="O105" s="131"/>
      <c r="P105" s="131"/>
      <c r="Q105" s="132"/>
      <c r="R105" s="132"/>
      <c r="S105" s="146"/>
      <c r="T105" s="147"/>
      <c r="U105" s="148"/>
      <c r="V105" s="48"/>
      <c r="W105" s="49"/>
      <c r="X105" s="49"/>
      <c r="Y105" s="49"/>
      <c r="Z105" s="34"/>
    </row>
    <row r="106" ht="11.25" customHeight="1">
      <c r="A106" s="16"/>
      <c r="B106" s="142"/>
      <c r="C106" s="141"/>
      <c r="D106" s="44"/>
      <c r="E106" s="44"/>
      <c r="F106" s="143"/>
      <c r="G106" s="44"/>
      <c r="H106" s="144"/>
      <c r="I106" s="132"/>
      <c r="J106" s="132"/>
      <c r="K106" s="132"/>
      <c r="L106" s="132"/>
      <c r="M106" s="132"/>
      <c r="N106" s="132"/>
      <c r="O106" s="131"/>
      <c r="P106" s="131"/>
      <c r="Q106" s="132"/>
      <c r="R106" s="132"/>
      <c r="S106" s="146"/>
      <c r="T106" s="147"/>
      <c r="U106" s="148"/>
      <c r="V106" s="48"/>
      <c r="W106" s="49"/>
      <c r="X106" s="49"/>
      <c r="Y106" s="49"/>
      <c r="Z106" s="34"/>
    </row>
    <row r="107" ht="11.25" customHeight="1">
      <c r="A107" s="16"/>
      <c r="B107" s="142"/>
      <c r="C107" s="141"/>
      <c r="D107" s="44"/>
      <c r="E107" s="44"/>
      <c r="F107" s="143"/>
      <c r="G107" s="44"/>
      <c r="H107" s="144"/>
      <c r="I107" s="132"/>
      <c r="J107" s="132"/>
      <c r="K107" s="132"/>
      <c r="L107" s="132"/>
      <c r="M107" s="132"/>
      <c r="N107" s="132"/>
      <c r="O107" s="131"/>
      <c r="P107" s="131"/>
      <c r="Q107" s="132"/>
      <c r="R107" s="132"/>
      <c r="S107" s="146"/>
      <c r="T107" s="147"/>
      <c r="U107" s="148"/>
      <c r="V107" s="48"/>
      <c r="W107" s="49"/>
      <c r="X107" s="49"/>
      <c r="Y107" s="49"/>
      <c r="Z107" s="34"/>
    </row>
    <row r="108" ht="11.25" customHeight="1">
      <c r="A108" s="16"/>
      <c r="B108" s="142"/>
      <c r="C108" s="141"/>
      <c r="D108" s="44"/>
      <c r="E108" s="44"/>
      <c r="F108" s="143"/>
      <c r="G108" s="44"/>
      <c r="H108" s="144"/>
      <c r="I108" s="132"/>
      <c r="J108" s="132"/>
      <c r="K108" s="132"/>
      <c r="L108" s="132"/>
      <c r="M108" s="132"/>
      <c r="N108" s="132"/>
      <c r="O108" s="131"/>
      <c r="P108" s="131"/>
      <c r="Q108" s="132"/>
      <c r="R108" s="132"/>
      <c r="S108" s="146"/>
      <c r="T108" s="147"/>
      <c r="U108" s="148"/>
      <c r="V108" s="48"/>
      <c r="W108" s="49"/>
      <c r="X108" s="49"/>
      <c r="Y108" s="49"/>
      <c r="Z108" s="34"/>
    </row>
    <row r="109" ht="11.25" customHeight="1">
      <c r="A109" s="16"/>
      <c r="B109" s="142"/>
      <c r="C109" s="141"/>
      <c r="D109" s="44"/>
      <c r="E109" s="44"/>
      <c r="F109" s="143"/>
      <c r="G109" s="44"/>
      <c r="H109" s="144"/>
      <c r="I109" s="132"/>
      <c r="J109" s="132"/>
      <c r="K109" s="132"/>
      <c r="L109" s="132"/>
      <c r="M109" s="132"/>
      <c r="N109" s="132"/>
      <c r="O109" s="131"/>
      <c r="P109" s="131"/>
      <c r="Q109" s="132"/>
      <c r="R109" s="132"/>
      <c r="S109" s="146"/>
      <c r="T109" s="147"/>
      <c r="U109" s="148"/>
      <c r="V109" s="48"/>
      <c r="W109" s="49"/>
      <c r="X109" s="49"/>
      <c r="Y109" s="49"/>
      <c r="Z109" s="34"/>
    </row>
    <row r="110" ht="11.25" customHeight="1">
      <c r="A110" s="16"/>
      <c r="B110" s="142"/>
      <c r="C110" s="141"/>
      <c r="D110" s="44"/>
      <c r="E110" s="44"/>
      <c r="F110" s="143"/>
      <c r="G110" s="44"/>
      <c r="H110" s="144"/>
      <c r="I110" s="132"/>
      <c r="J110" s="132"/>
      <c r="K110" s="132"/>
      <c r="L110" s="132"/>
      <c r="M110" s="132"/>
      <c r="N110" s="132"/>
      <c r="O110" s="131"/>
      <c r="P110" s="131"/>
      <c r="Q110" s="132"/>
      <c r="R110" s="132"/>
      <c r="S110" s="146"/>
      <c r="T110" s="147"/>
      <c r="U110" s="148"/>
      <c r="V110" s="48"/>
      <c r="W110" s="49"/>
      <c r="X110" s="49"/>
      <c r="Y110" s="49"/>
      <c r="Z110" s="34"/>
    </row>
    <row r="111" ht="11.25" customHeight="1">
      <c r="A111" s="16"/>
      <c r="B111" s="142"/>
      <c r="C111" s="141"/>
      <c r="D111" s="44"/>
      <c r="E111" s="44"/>
      <c r="F111" s="143"/>
      <c r="G111" s="44"/>
      <c r="H111" s="144"/>
      <c r="I111" s="132"/>
      <c r="J111" s="132"/>
      <c r="K111" s="132"/>
      <c r="L111" s="132"/>
      <c r="M111" s="132"/>
      <c r="N111" s="132"/>
      <c r="O111" s="131"/>
      <c r="P111" s="131"/>
      <c r="Q111" s="132"/>
      <c r="R111" s="132"/>
      <c r="S111" s="146"/>
      <c r="T111" s="147"/>
      <c r="U111" s="148"/>
      <c r="V111" s="48"/>
      <c r="W111" s="49"/>
      <c r="X111" s="151"/>
      <c r="Y111" s="151"/>
      <c r="Z111" s="152"/>
    </row>
    <row r="112" ht="11.25" customHeight="1">
      <c r="A112" s="16"/>
      <c r="B112" s="142"/>
      <c r="C112" s="141"/>
      <c r="D112" s="44"/>
      <c r="E112" s="44"/>
      <c r="F112" s="143"/>
      <c r="G112" s="44"/>
      <c r="H112" s="144"/>
      <c r="I112" s="132"/>
      <c r="J112" s="132"/>
      <c r="K112" s="132"/>
      <c r="L112" s="132"/>
      <c r="M112" s="132"/>
      <c r="N112" s="132"/>
      <c r="O112" s="131"/>
      <c r="P112" s="131"/>
      <c r="Q112" s="132"/>
      <c r="R112" s="132"/>
      <c r="S112" s="146"/>
      <c r="T112" s="147"/>
      <c r="U112" s="153"/>
      <c r="V112" s="154"/>
      <c r="W112" s="151"/>
      <c r="X112" s="151"/>
      <c r="Y112" s="151"/>
      <c r="Z112" s="152"/>
    </row>
    <row r="113" ht="11.25" customHeight="1">
      <c r="A113" s="16"/>
      <c r="B113" s="142"/>
      <c r="C113" s="141"/>
      <c r="D113" s="44"/>
      <c r="E113" s="44"/>
      <c r="F113" s="143"/>
      <c r="G113" s="44"/>
      <c r="H113" s="144"/>
      <c r="I113" s="132"/>
      <c r="J113" s="132"/>
      <c r="K113" s="132"/>
      <c r="L113" s="132"/>
      <c r="M113" s="132"/>
      <c r="N113" s="132"/>
      <c r="O113" s="131"/>
      <c r="P113" s="131"/>
      <c r="Q113" s="132"/>
      <c r="R113" s="132"/>
      <c r="S113" s="146"/>
      <c r="T113" s="147"/>
      <c r="U113" s="153"/>
      <c r="V113" s="154"/>
      <c r="W113" s="151"/>
      <c r="X113" s="151"/>
      <c r="Y113" s="151"/>
      <c r="Z113" s="152"/>
    </row>
    <row r="114" ht="11.25" customHeight="1">
      <c r="A114" s="16"/>
      <c r="B114" s="142"/>
      <c r="C114" s="141"/>
      <c r="D114" s="44"/>
      <c r="E114" s="44"/>
      <c r="F114" s="143"/>
      <c r="G114" s="44"/>
      <c r="H114" s="144"/>
      <c r="I114" s="132"/>
      <c r="J114" s="132"/>
      <c r="K114" s="132"/>
      <c r="L114" s="132"/>
      <c r="M114" s="132"/>
      <c r="N114" s="132"/>
      <c r="O114" s="131"/>
      <c r="P114" s="131"/>
      <c r="Q114" s="132"/>
      <c r="R114" s="132"/>
      <c r="S114" s="146"/>
      <c r="T114" s="147"/>
      <c r="U114" s="153"/>
      <c r="V114" s="154"/>
      <c r="W114" s="151"/>
      <c r="X114" s="151"/>
      <c r="Y114" s="151"/>
      <c r="Z114" s="152"/>
    </row>
    <row r="115" ht="11.25" customHeight="1">
      <c r="A115" s="16"/>
      <c r="B115" s="142"/>
      <c r="C115" s="141"/>
      <c r="D115" s="44"/>
      <c r="E115" s="44"/>
      <c r="F115" s="143"/>
      <c r="G115" s="44"/>
      <c r="H115" s="144"/>
      <c r="I115" s="132"/>
      <c r="J115" s="132"/>
      <c r="K115" s="132"/>
      <c r="L115" s="132"/>
      <c r="M115" s="132"/>
      <c r="N115" s="132"/>
      <c r="O115" s="131"/>
      <c r="P115" s="131"/>
      <c r="Q115" s="132"/>
      <c r="R115" s="132"/>
      <c r="S115" s="146"/>
      <c r="T115" s="147"/>
      <c r="U115" s="153"/>
      <c r="V115" s="154"/>
      <c r="W115" s="151"/>
      <c r="X115" s="151"/>
      <c r="Y115" s="151"/>
      <c r="Z115" s="152"/>
    </row>
    <row r="116" ht="11.25" customHeight="1">
      <c r="A116" s="16"/>
      <c r="B116" s="142"/>
      <c r="C116" s="141"/>
      <c r="D116" s="44"/>
      <c r="E116" s="44"/>
      <c r="F116" s="143"/>
      <c r="G116" s="44"/>
      <c r="H116" s="144"/>
      <c r="I116" s="132"/>
      <c r="J116" s="132"/>
      <c r="K116" s="132"/>
      <c r="L116" s="132"/>
      <c r="M116" s="132"/>
      <c r="N116" s="132"/>
      <c r="O116" s="131"/>
      <c r="P116" s="131"/>
      <c r="Q116" s="132"/>
      <c r="R116" s="132"/>
      <c r="S116" s="146"/>
      <c r="T116" s="147"/>
      <c r="U116" s="153"/>
      <c r="V116" s="154"/>
      <c r="W116" s="151"/>
      <c r="X116" s="151"/>
      <c r="Y116" s="151"/>
      <c r="Z116" s="152"/>
    </row>
    <row r="117" ht="11.25" customHeight="1">
      <c r="A117" s="16"/>
      <c r="B117" s="142"/>
      <c r="C117" s="141"/>
      <c r="D117" s="44"/>
      <c r="E117" s="44"/>
      <c r="F117" s="143"/>
      <c r="G117" s="44"/>
      <c r="H117" s="144"/>
      <c r="I117" s="132"/>
      <c r="J117" s="132"/>
      <c r="K117" s="132"/>
      <c r="L117" s="132"/>
      <c r="M117" s="132"/>
      <c r="N117" s="132"/>
      <c r="O117" s="131"/>
      <c r="P117" s="131"/>
      <c r="Q117" s="132"/>
      <c r="R117" s="132"/>
      <c r="S117" s="146"/>
      <c r="T117" s="147"/>
      <c r="U117" s="153"/>
      <c r="V117" s="154"/>
      <c r="W117" s="151"/>
      <c r="X117" s="151"/>
      <c r="Y117" s="151"/>
      <c r="Z117" s="152"/>
    </row>
    <row r="118" ht="11.25" customHeight="1">
      <c r="A118" s="155"/>
      <c r="B118" s="156"/>
      <c r="C118" s="157"/>
      <c r="D118" s="158"/>
      <c r="E118" s="158"/>
      <c r="F118" s="159"/>
      <c r="G118" s="158"/>
      <c r="H118" s="159"/>
      <c r="I118" s="160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2"/>
      <c r="V118" s="163"/>
      <c r="W118" s="164"/>
      <c r="X118" s="164"/>
      <c r="Y118" s="164"/>
      <c r="Z118" s="165"/>
    </row>
  </sheetData>
  <mergeCells count="4">
    <mergeCell ref="Y6:Z6"/>
    <mergeCell ref="J6:L6"/>
    <mergeCell ref="V6:W6"/>
    <mergeCell ref="B6:D6"/>
  </mergeCells>
  <pageMargins left="0.35" right="0.21" top="0.44" bottom="0.81" header="0.5" footer="0.5"/>
  <pageSetup firstPageNumber="1" fitToHeight="1" fitToWidth="1" scale="100" useFirstPageNumber="0" orientation="landscape" pageOrder="downThenOver"/>
  <headerFooter>
    <oddFooter>&amp;L&amp;"Arial,Bold"&amp;10&amp;K000000Cessna R-182 Weight 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33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166" customWidth="1"/>
    <col min="2" max="2" width="8.85156" style="166" customWidth="1"/>
    <col min="3" max="3" width="8.85156" style="166" customWidth="1"/>
    <col min="4" max="4" width="8.85156" style="166" customWidth="1"/>
    <col min="5" max="5" width="8.85156" style="166" customWidth="1"/>
    <col min="6" max="6" width="8.85156" style="166" customWidth="1"/>
    <col min="7" max="7" width="8.85156" style="166" customWidth="1"/>
    <col min="8" max="8" width="8.85156" style="166" customWidth="1"/>
    <col min="9" max="9" width="8.85156" style="166" customWidth="1"/>
    <col min="10" max="10" width="8.85156" style="166" customWidth="1"/>
    <col min="11" max="11" width="8.85156" style="166" customWidth="1"/>
    <col min="12" max="12" width="8.85156" style="166" customWidth="1"/>
    <col min="13" max="13" width="8.85156" style="166" customWidth="1"/>
    <col min="14" max="14" width="8.85156" style="166" customWidth="1"/>
    <col min="15" max="15" width="8.85156" style="166" customWidth="1"/>
    <col min="16" max="16" width="8.85156" style="166" customWidth="1"/>
    <col min="17" max="17" width="8.85156" style="166" customWidth="1"/>
    <col min="18" max="18" width="8.85156" style="166" customWidth="1"/>
    <col min="19" max="19" width="8.85156" style="166" customWidth="1"/>
    <col min="20" max="20" width="8.85156" style="166" customWidth="1"/>
    <col min="21" max="21" width="8.85156" style="166" customWidth="1"/>
    <col min="22" max="22" width="8.85156" style="166" customWidth="1"/>
    <col min="23" max="23" width="8.85156" style="166" customWidth="1"/>
    <col min="24" max="24" width="8.85156" style="166" customWidth="1"/>
    <col min="25" max="25" width="14.3516" style="166" customWidth="1"/>
    <col min="26" max="26" width="8.85156" style="166" customWidth="1"/>
    <col min="27" max="27" width="8.85156" style="166" customWidth="1"/>
    <col min="28" max="28" width="8.85156" style="166" customWidth="1"/>
    <col min="29" max="29" width="8.85156" style="166" customWidth="1"/>
    <col min="30" max="256" width="8.85156" style="166" customWidth="1"/>
  </cols>
  <sheetData>
    <row r="1" ht="12.7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4"/>
      <c r="Z1" s="168"/>
      <c r="AA1" s="168"/>
      <c r="AB1" s="168"/>
      <c r="AC1" s="169"/>
    </row>
    <row r="2" ht="12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49"/>
      <c r="Z2" s="171"/>
      <c r="AA2" s="171"/>
      <c r="AB2" s="171"/>
      <c r="AC2" s="172"/>
    </row>
    <row r="3" ht="12.75" customHeigh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49"/>
      <c r="Z3" s="171"/>
      <c r="AA3" s="171"/>
      <c r="AB3" s="171"/>
      <c r="AC3" s="172"/>
    </row>
    <row r="4" ht="12.75" customHeigh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t="s" s="173">
        <v>30</v>
      </c>
      <c r="Z4" t="s" s="173">
        <v>12</v>
      </c>
      <c r="AA4" t="s" s="173">
        <v>11</v>
      </c>
      <c r="AB4" s="171"/>
      <c r="AC4" s="172"/>
    </row>
    <row r="5" ht="12.7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t="s" s="173">
        <v>31</v>
      </c>
      <c r="Z5" s="174">
        <v>0</v>
      </c>
      <c r="AA5" s="174">
        <v>0</v>
      </c>
      <c r="AB5" s="171"/>
      <c r="AC5" s="172"/>
    </row>
    <row r="6" ht="12.75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49"/>
      <c r="Z6" s="174">
        <v>15</v>
      </c>
      <c r="AA6" s="174">
        <v>400</v>
      </c>
      <c r="AB6" s="171"/>
      <c r="AC6" s="175">
        <f>AA6*Z6/1000</f>
        <v>6</v>
      </c>
    </row>
    <row r="7" ht="12.75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t="s" s="173">
        <v>32</v>
      </c>
      <c r="Z7" s="174">
        <v>0</v>
      </c>
      <c r="AA7" s="174">
        <v>0</v>
      </c>
      <c r="AB7" s="171"/>
      <c r="AC7" s="175">
        <f>AA7*Z7/1000</f>
        <v>0</v>
      </c>
    </row>
    <row r="8" ht="12.75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49"/>
      <c r="Z8" s="174">
        <v>24.5</v>
      </c>
      <c r="AA8" s="174">
        <f>6*88</f>
        <v>528</v>
      </c>
      <c r="AB8" s="171"/>
      <c r="AC8" s="175">
        <f>AA8*Z8/1000</f>
        <v>12.936</v>
      </c>
    </row>
    <row r="9" ht="12.75" customHeight="1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t="s" s="173">
        <v>33</v>
      </c>
      <c r="Z9" s="174">
        <v>0</v>
      </c>
      <c r="AA9" s="174">
        <v>0</v>
      </c>
      <c r="AB9" s="171"/>
      <c r="AC9" s="175">
        <f>AA9*Z9/1000</f>
        <v>0</v>
      </c>
    </row>
    <row r="10" ht="12.75" customHeight="1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9"/>
      <c r="Z10" s="174">
        <v>29.5</v>
      </c>
      <c r="AA10" s="174">
        <v>400</v>
      </c>
      <c r="AB10" s="171"/>
      <c r="AC10" s="175">
        <f>AA10*Z10/1000</f>
        <v>11.8</v>
      </c>
    </row>
    <row r="11" ht="12.7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t="s" s="173">
        <v>34</v>
      </c>
      <c r="Z11" s="174">
        <v>0</v>
      </c>
      <c r="AA11" s="174">
        <v>0</v>
      </c>
      <c r="AB11" s="171"/>
      <c r="AC11" s="175">
        <f>AA11*Z11/1000</f>
        <v>0</v>
      </c>
    </row>
    <row r="12" ht="12.7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49"/>
      <c r="Z12" s="174">
        <v>12</v>
      </c>
      <c r="AA12" s="174">
        <v>120</v>
      </c>
      <c r="AB12" s="171"/>
      <c r="AC12" s="175">
        <f>AA12*Z12/1000</f>
        <v>1.44</v>
      </c>
    </row>
    <row r="13" ht="12.7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t="s" s="173">
        <v>35</v>
      </c>
      <c r="Z13" s="174">
        <v>0</v>
      </c>
      <c r="AA13" s="174">
        <v>0</v>
      </c>
      <c r="AB13" s="171"/>
      <c r="AC13" s="175">
        <f>AA13*Z13/1000</f>
        <v>0</v>
      </c>
    </row>
    <row r="14" ht="12.75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49"/>
      <c r="Z14" s="174">
        <v>10</v>
      </c>
      <c r="AA14" s="174">
        <v>80</v>
      </c>
      <c r="AB14" s="171"/>
      <c r="AC14" s="175">
        <f>AA14*Z14/1000</f>
        <v>0.8</v>
      </c>
    </row>
    <row r="15" ht="12.75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49"/>
      <c r="Z15" s="171"/>
      <c r="AA15" s="171"/>
      <c r="AB15" s="171"/>
      <c r="AC15" s="172"/>
    </row>
    <row r="16" ht="12.75" customHeight="1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49"/>
      <c r="Z16" s="171"/>
      <c r="AA16" s="171"/>
      <c r="AB16" s="171"/>
      <c r="AC16" s="172"/>
    </row>
    <row r="17" ht="12.75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49"/>
      <c r="Z17" s="171"/>
      <c r="AA17" s="171"/>
      <c r="AB17" s="171"/>
      <c r="AC17" s="172"/>
    </row>
    <row r="18" ht="12.75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49"/>
      <c r="Z18" s="171"/>
      <c r="AA18" s="171"/>
      <c r="AB18" s="171"/>
      <c r="AC18" s="172"/>
    </row>
    <row r="19" ht="12.7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9"/>
      <c r="Z19" s="171"/>
      <c r="AA19" s="171"/>
      <c r="AB19" s="171"/>
      <c r="AC19" s="172"/>
    </row>
    <row r="20" ht="12.7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9"/>
      <c r="Z20" s="171"/>
      <c r="AA20" s="171"/>
      <c r="AB20" s="171"/>
      <c r="AC20" s="172"/>
    </row>
    <row r="21" ht="12.75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9"/>
      <c r="Z21" s="171"/>
      <c r="AA21" s="171"/>
      <c r="AB21" s="171"/>
      <c r="AC21" s="172"/>
    </row>
    <row r="22" ht="12.75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9"/>
      <c r="Z22" s="171"/>
      <c r="AA22" s="171"/>
      <c r="AB22" s="171"/>
      <c r="AC22" s="172"/>
    </row>
    <row r="23" ht="12.7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49"/>
      <c r="Z23" s="171"/>
      <c r="AA23" s="171"/>
      <c r="AB23" s="171"/>
      <c r="AC23" s="172"/>
    </row>
    <row r="24" ht="12.7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49"/>
      <c r="Z24" s="171"/>
      <c r="AA24" s="171"/>
      <c r="AB24" s="171"/>
      <c r="AC24" s="172"/>
    </row>
    <row r="25" ht="12.7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49"/>
      <c r="Z25" s="171"/>
      <c r="AA25" s="171"/>
      <c r="AB25" s="171"/>
      <c r="AC25" s="172"/>
    </row>
    <row r="26" ht="12.75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9"/>
      <c r="Z26" s="171"/>
      <c r="AA26" s="171"/>
      <c r="AB26" s="171"/>
      <c r="AC26" s="172"/>
    </row>
    <row r="27" ht="12.75" customHeight="1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9"/>
      <c r="Z27" s="171"/>
      <c r="AA27" s="171"/>
      <c r="AB27" s="171"/>
      <c r="AC27" s="172"/>
    </row>
    <row r="28" ht="12.7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49"/>
      <c r="Z28" s="171"/>
      <c r="AA28" s="171"/>
      <c r="AB28" s="171"/>
      <c r="AC28" s="172"/>
    </row>
    <row r="29" ht="12.7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49"/>
      <c r="Z29" s="171"/>
      <c r="AA29" s="171"/>
      <c r="AB29" s="171"/>
      <c r="AC29" s="172"/>
    </row>
    <row r="30" ht="12.75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49"/>
      <c r="Z30" s="171"/>
      <c r="AA30" s="171"/>
      <c r="AB30" s="171"/>
      <c r="AC30" s="172"/>
    </row>
    <row r="31" ht="12.75" customHeight="1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49"/>
      <c r="Z31" s="171"/>
      <c r="AA31" s="171"/>
      <c r="AB31" s="171"/>
      <c r="AC31" s="172"/>
    </row>
    <row r="32" ht="12.7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49"/>
      <c r="Z32" s="171"/>
      <c r="AA32" s="171"/>
      <c r="AB32" s="171"/>
      <c r="AC32" s="172"/>
    </row>
    <row r="33" ht="12.7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64"/>
      <c r="Z33" s="177"/>
      <c r="AA33" s="177"/>
      <c r="AB33" s="177"/>
      <c r="AC33" s="178"/>
    </row>
  </sheetData>
  <pageMargins left="0.75" right="0.51" top="0.24" bottom="1" header="0.5" footer="0.5"/>
  <pageSetup firstPageNumber="1" fitToHeight="1" fitToWidth="1" scale="100" useFirstPageNumber="0" orientation="landscape" pageOrder="downThenOver"/>
  <headerFooter>
    <oddFooter>&amp;L&amp;"Arial,Bold"&amp;10&amp;K000000Cessna R-182 Loading Graph&amp;R&amp;"Arial,Bold"&amp;10&amp;K000000Printed: 11/14/16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